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40" windowWidth="18800" windowHeight="8780"/>
  </bookViews>
  <sheets>
    <sheet name="Asset Register" sheetId="1" r:id="rId1"/>
    <sheet name="Map" sheetId="3" r:id="rId2"/>
    <sheet name="Asset Register only" sheetId="6" r:id="rId3"/>
    <sheet name="Investments" sheetId="2" r:id="rId4"/>
    <sheet name="Code summaries" sheetId="5" r:id="rId5"/>
    <sheet name="RegisterHistory" sheetId="4" r:id="rId6"/>
  </sheets>
  <definedNames>
    <definedName name="_xlnm._FilterDatabase" localSheetId="4" hidden="1">'Code summaries'!$E$2:$F$8</definedName>
    <definedName name="_xlnm.Print_Area" localSheetId="0">'Asset Register'!$A$1:$F$59</definedName>
    <definedName name="_xlnm.Print_Area" localSheetId="2">'Asset Register only'!$A$1:$O$54</definedName>
    <definedName name="_xlnm.Print_Area" localSheetId="4">'Code summaries'!$A$2:$F$48</definedName>
    <definedName name="_xlnm.Print_Area" localSheetId="3">Investments!$A$1:$D$9</definedName>
    <definedName name="_xlnm.Print_Area" localSheetId="1">Map!$A$1:$L$53</definedName>
  </definedNames>
  <calcPr calcId="145621"/>
</workbook>
</file>

<file path=xl/calcChain.xml><?xml version="1.0" encoding="utf-8"?>
<calcChain xmlns="http://schemas.openxmlformats.org/spreadsheetml/2006/main">
  <c r="J22" i="5" l="1"/>
  <c r="G22" i="5"/>
  <c r="O54" i="6" l="1"/>
  <c r="N51" i="6"/>
  <c r="N50" i="6"/>
  <c r="M50" i="6"/>
  <c r="L48" i="6"/>
  <c r="N48" i="6" s="1"/>
  <c r="N54" i="6" s="1"/>
  <c r="L47" i="6"/>
  <c r="M47" i="6" s="1"/>
  <c r="K47" i="6"/>
  <c r="K46" i="6"/>
  <c r="L46" i="6" s="1"/>
  <c r="M46" i="6" s="1"/>
  <c r="M45" i="6"/>
  <c r="L45" i="6"/>
  <c r="J45" i="6"/>
  <c r="K45" i="6" s="1"/>
  <c r="M44" i="6"/>
  <c r="L44" i="6"/>
  <c r="J44" i="6"/>
  <c r="K44" i="6" s="1"/>
  <c r="D44" i="6"/>
  <c r="M43" i="6"/>
  <c r="L43" i="6"/>
  <c r="K43" i="6"/>
  <c r="J43" i="6"/>
  <c r="M42" i="6"/>
  <c r="L42" i="6"/>
  <c r="K42" i="6"/>
  <c r="J42" i="6"/>
  <c r="M41" i="6"/>
  <c r="L41" i="6"/>
  <c r="K41" i="6"/>
  <c r="J41" i="6"/>
  <c r="M40" i="6"/>
  <c r="L40" i="6"/>
  <c r="K40" i="6"/>
  <c r="J40" i="6"/>
  <c r="M39" i="6"/>
  <c r="L39" i="6"/>
  <c r="K39" i="6"/>
  <c r="J39" i="6"/>
  <c r="M38" i="6"/>
  <c r="L38" i="6"/>
  <c r="K38" i="6"/>
  <c r="J38" i="6"/>
  <c r="M37" i="6"/>
  <c r="L37" i="6"/>
  <c r="K37" i="6"/>
  <c r="J37" i="6"/>
  <c r="M36" i="6"/>
  <c r="L36" i="6"/>
  <c r="K36" i="6"/>
  <c r="J36" i="6"/>
  <c r="M35" i="6"/>
  <c r="L35" i="6"/>
  <c r="K35" i="6"/>
  <c r="J35" i="6"/>
  <c r="M32" i="6"/>
  <c r="L32" i="6"/>
  <c r="K32" i="6"/>
  <c r="J32" i="6"/>
  <c r="M31" i="6"/>
  <c r="L31" i="6"/>
  <c r="K31" i="6"/>
  <c r="J31" i="6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I27" i="6"/>
  <c r="J27" i="6" s="1"/>
  <c r="D27" i="6"/>
  <c r="M26" i="6"/>
  <c r="J26" i="6"/>
  <c r="K26" i="6" s="1"/>
  <c r="M25" i="6"/>
  <c r="J25" i="6"/>
  <c r="K25" i="6" s="1"/>
  <c r="M24" i="6"/>
  <c r="J24" i="6"/>
  <c r="K24" i="6" s="1"/>
  <c r="M23" i="6"/>
  <c r="J23" i="6"/>
  <c r="K23" i="6" s="1"/>
  <c r="M22" i="6"/>
  <c r="J22" i="6"/>
  <c r="K22" i="6" s="1"/>
  <c r="M21" i="6"/>
  <c r="J21" i="6"/>
  <c r="K21" i="6" s="1"/>
  <c r="C14" i="6"/>
  <c r="D12" i="6" s="1"/>
  <c r="M12" i="6"/>
  <c r="L12" i="6"/>
  <c r="K12" i="6"/>
  <c r="J12" i="6"/>
  <c r="M11" i="6"/>
  <c r="L11" i="6"/>
  <c r="K11" i="6"/>
  <c r="J11" i="6"/>
  <c r="M10" i="6"/>
  <c r="I10" i="6"/>
  <c r="J10" i="6" s="1"/>
  <c r="D10" i="6"/>
  <c r="M9" i="6"/>
  <c r="J9" i="6"/>
  <c r="K9" i="6" s="1"/>
  <c r="M8" i="6"/>
  <c r="I8" i="6"/>
  <c r="J8" i="6" s="1"/>
  <c r="D8" i="6"/>
  <c r="D54" i="6" s="1"/>
  <c r="M7" i="6"/>
  <c r="L7" i="6"/>
  <c r="K7" i="6"/>
  <c r="J7" i="6"/>
  <c r="H4" i="6"/>
  <c r="J54" i="6" l="1"/>
  <c r="L8" i="6"/>
  <c r="K8" i="6"/>
  <c r="L10" i="6"/>
  <c r="K10" i="6"/>
  <c r="K54" i="6" s="1"/>
  <c r="L27" i="6"/>
  <c r="K27" i="6"/>
  <c r="L21" i="6"/>
  <c r="L22" i="6"/>
  <c r="L54" i="6" s="1"/>
  <c r="L23" i="6"/>
  <c r="L24" i="6"/>
  <c r="L25" i="6"/>
  <c r="L26" i="6"/>
  <c r="M48" i="6"/>
  <c r="M54" i="6" s="1"/>
  <c r="J52" i="5"/>
  <c r="F21" i="5"/>
  <c r="G5" i="5"/>
  <c r="G3" i="5"/>
  <c r="G18" i="5"/>
  <c r="D37" i="5" l="1"/>
  <c r="D47" i="5"/>
  <c r="C10" i="5"/>
  <c r="D46" i="5"/>
  <c r="D45" i="5"/>
  <c r="D11" i="4" l="1"/>
  <c r="D9" i="2" l="1"/>
  <c r="D44" i="1" l="1"/>
  <c r="D8" i="1" l="1"/>
  <c r="D10" i="1"/>
  <c r="C14" i="1"/>
  <c r="D27" i="1"/>
  <c r="A4" i="2"/>
  <c r="D12" i="1" l="1"/>
  <c r="D54" i="1" s="1"/>
  <c r="D21" i="5"/>
  <c r="G21" i="5" l="1"/>
  <c r="D19" i="5"/>
  <c r="G19" i="5" l="1"/>
  <c r="H21" i="5" s="1"/>
  <c r="D52" i="5"/>
</calcChain>
</file>

<file path=xl/sharedStrings.xml><?xml version="1.0" encoding="utf-8"?>
<sst xmlns="http://schemas.openxmlformats.org/spreadsheetml/2006/main" count="423" uniqueCount="118">
  <si>
    <t>No.</t>
  </si>
  <si>
    <t>Item</t>
  </si>
  <si>
    <t>Value £</t>
  </si>
  <si>
    <t>Dog waste bin</t>
  </si>
  <si>
    <t>Vehicle Activated Sign</t>
  </si>
  <si>
    <t>Noticeboard</t>
  </si>
  <si>
    <t>Bench</t>
  </si>
  <si>
    <t>Signs</t>
  </si>
  <si>
    <t>Bus shelter</t>
  </si>
  <si>
    <t>War memorial</t>
  </si>
  <si>
    <t>Office equipment</t>
  </si>
  <si>
    <t>TOTAL £</t>
  </si>
  <si>
    <t>Football goal posts and nets</t>
  </si>
  <si>
    <t>Cradle swing - standard</t>
  </si>
  <si>
    <t>Junior swing - standard</t>
  </si>
  <si>
    <t>Jukebox - The Twist</t>
  </si>
  <si>
    <t>Spring horse (410)</t>
  </si>
  <si>
    <t>Self closing gates</t>
  </si>
  <si>
    <t>Pony see-saw</t>
  </si>
  <si>
    <t>Fencing &amp; access section</t>
  </si>
  <si>
    <t>Play park safety surface</t>
  </si>
  <si>
    <t>Play park (total)</t>
  </si>
  <si>
    <t>Temporary Loan Receipt No.</t>
  </si>
  <si>
    <t>Date</t>
  </si>
  <si>
    <t>11 May 2005</t>
  </si>
  <si>
    <t>T1596</t>
  </si>
  <si>
    <t>9 November 2007</t>
  </si>
  <si>
    <t>T1618</t>
  </si>
  <si>
    <t>22 January 1990</t>
  </si>
  <si>
    <t>T1476</t>
  </si>
  <si>
    <t>T1293</t>
  </si>
  <si>
    <t>21 February 1984</t>
  </si>
  <si>
    <t>BMX Dirt Track signage</t>
  </si>
  <si>
    <t>Varley &amp; Gulliver pedestrian safety barriers</t>
  </si>
  <si>
    <t>Grass Protecta Mesh</t>
  </si>
  <si>
    <t>Bollards</t>
  </si>
  <si>
    <t>3 x water troughs and pipes</t>
  </si>
  <si>
    <t>ASSET REGISTER - INVESTMENTS WITH WODC</t>
  </si>
  <si>
    <t>Codes</t>
  </si>
  <si>
    <t>SF</t>
  </si>
  <si>
    <t>Name</t>
  </si>
  <si>
    <t>Street Furniture</t>
  </si>
  <si>
    <t>Date purchased</t>
  </si>
  <si>
    <t>Purchase cost £</t>
  </si>
  <si>
    <t>BS</t>
  </si>
  <si>
    <t>Bus Shelters</t>
  </si>
  <si>
    <t>Vehicle Activated Signs</t>
  </si>
  <si>
    <t>VS</t>
  </si>
  <si>
    <t>PP</t>
  </si>
  <si>
    <t>Play Park</t>
  </si>
  <si>
    <t>AA</t>
  </si>
  <si>
    <t>Amenity Area</t>
  </si>
  <si>
    <t>WM</t>
  </si>
  <si>
    <t>War Memorial</t>
  </si>
  <si>
    <t>Allotments</t>
  </si>
  <si>
    <t>AL</t>
  </si>
  <si>
    <t>OE</t>
  </si>
  <si>
    <t>Office Equipment</t>
  </si>
  <si>
    <t xml:space="preserve">Various </t>
  </si>
  <si>
    <t>Stone bus shelter</t>
  </si>
  <si>
    <t>Value 2012/13 (100%) £</t>
  </si>
  <si>
    <t>DEPRECIATION REGISTER</t>
  </si>
  <si>
    <t>Repaid December 2011</t>
  </si>
  <si>
    <t>Village Welcome Signs</t>
  </si>
  <si>
    <t>Grit/Salt Bin</t>
  </si>
  <si>
    <t>Insurance Value £</t>
  </si>
  <si>
    <t>TOTALS £</t>
  </si>
  <si>
    <t>Repaid June 2012</t>
  </si>
  <si>
    <t>Queens Diamond Jubilee tree &amp; tree guard</t>
  </si>
  <si>
    <t>29 August 2012</t>
  </si>
  <si>
    <t>T1625 (reduced from £15,000 to £10,000)</t>
  </si>
  <si>
    <t>HISTORY</t>
  </si>
  <si>
    <t>History of Updates made to the Asset Register</t>
  </si>
  <si>
    <t>New entry following purchase</t>
  </si>
  <si>
    <t>Litter bins</t>
  </si>
  <si>
    <t>Litter bin</t>
  </si>
  <si>
    <t>opp Spar Shop</t>
  </si>
  <si>
    <t>Defibrillator</t>
  </si>
  <si>
    <t>Value 2015/16        £</t>
  </si>
  <si>
    <t>New entry following donation - nominal value given.</t>
  </si>
  <si>
    <t>Key</t>
  </si>
  <si>
    <t>Nominal value</t>
  </si>
  <si>
    <t>Value 2014/15 £</t>
  </si>
  <si>
    <t>Value 2013/14 £</t>
  </si>
  <si>
    <t>Year 1</t>
  </si>
  <si>
    <t>Year 2</t>
  </si>
  <si>
    <t>Year 3</t>
  </si>
  <si>
    <t>Thereafter</t>
  </si>
  <si>
    <t>2013/14</t>
  </si>
  <si>
    <t>2014/15</t>
  </si>
  <si>
    <t xml:space="preserve">New entry following purchase </t>
  </si>
  <si>
    <t>at Ripley Avenue Play Area.</t>
  </si>
  <si>
    <t>Nominal figure after 3 years £</t>
  </si>
  <si>
    <t>ASSET REGISTER - PROPERTY</t>
  </si>
  <si>
    <t>TOTAL</t>
  </si>
  <si>
    <t>£</t>
  </si>
  <si>
    <t>Signage (HGV)</t>
  </si>
  <si>
    <t>1 APRIL 2016 - 31 MARCH 2017</t>
  </si>
  <si>
    <t>Value 2016/17       £</t>
  </si>
  <si>
    <t>Highway signs x2 HGVs</t>
  </si>
  <si>
    <t>New entry following purchase.</t>
  </si>
  <si>
    <t>£ TOTAL</t>
  </si>
  <si>
    <t>Other surfaces</t>
  </si>
  <si>
    <t>Safety surface</t>
  </si>
  <si>
    <t>Gates &amp; fences</t>
  </si>
  <si>
    <t>Sports equipment</t>
  </si>
  <si>
    <t>Outside equipment</t>
  </si>
  <si>
    <t>3 x water troughs and pipes at Allotments</t>
  </si>
  <si>
    <t>Insurance Schedule</t>
  </si>
  <si>
    <t>projector to be removed -£721</t>
  </si>
  <si>
    <t>Bus Shelters (Street Furniture)</t>
  </si>
  <si>
    <t>Playground equipment</t>
  </si>
  <si>
    <t>Spar Shop Fencing</t>
  </si>
  <si>
    <t>2015/16</t>
  </si>
  <si>
    <t>2016/17</t>
  </si>
  <si>
    <t>New Spar Shop Fencing</t>
  </si>
  <si>
    <t>Jubilee bench</t>
  </si>
  <si>
    <t>1 APRIL 2020 - 31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</si>
</sst>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2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/>
    <xf numFmtId="49" fontId="1" fillId="0" borderId="0" xfId="0" applyNumberFormat="1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2" xfId="0" applyBorder="1"/>
    <xf numFmtId="0" fontId="3" fillId="0" borderId="1" xfId="0" applyFont="1" applyBorder="1" applyAlignment="1">
      <alignment horizontal="left"/>
    </xf>
    <xf numFmtId="1" fontId="0" fillId="0" borderId="2" xfId="0" applyNumberFormat="1" applyBorder="1"/>
    <xf numFmtId="0" fontId="2" fillId="0" borderId="3" xfId="0" applyFont="1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4" fillId="0" borderId="10" xfId="0" applyFont="1" applyBorder="1"/>
    <xf numFmtId="0" fontId="4" fillId="0" borderId="5" xfId="0" applyFont="1" applyBorder="1"/>
    <xf numFmtId="3" fontId="4" fillId="0" borderId="5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Fill="1" applyBorder="1"/>
    <xf numFmtId="1" fontId="2" fillId="0" borderId="0" xfId="0" applyNumberFormat="1" applyFont="1"/>
    <xf numFmtId="1" fontId="0" fillId="0" borderId="0" xfId="0" applyNumberFormat="1"/>
    <xf numFmtId="0" fontId="0" fillId="0" borderId="13" xfId="0" applyFill="1" applyBorder="1" applyAlignment="1">
      <alignment horizontal="left"/>
    </xf>
    <xf numFmtId="49" fontId="0" fillId="0" borderId="4" xfId="0" applyNumberFormat="1" applyBorder="1" applyAlignment="1">
      <alignment horizontal="left"/>
    </xf>
    <xf numFmtId="3" fontId="0" fillId="0" borderId="2" xfId="0" applyNumberFormat="1" applyBorder="1"/>
    <xf numFmtId="0" fontId="0" fillId="0" borderId="5" xfId="0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/>
    <xf numFmtId="49" fontId="2" fillId="2" borderId="14" xfId="0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7" xfId="0" applyNumberFormat="1" applyFont="1" applyFill="1" applyBorder="1"/>
    <xf numFmtId="0" fontId="0" fillId="0" borderId="18" xfId="0" applyFill="1" applyBorder="1"/>
    <xf numFmtId="0" fontId="0" fillId="0" borderId="19" xfId="0" applyBorder="1"/>
    <xf numFmtId="0" fontId="0" fillId="0" borderId="20" xfId="0" applyFill="1" applyBorder="1" applyAlignment="1">
      <alignment horizontal="left"/>
    </xf>
    <xf numFmtId="0" fontId="0" fillId="0" borderId="10" xfId="0" applyFill="1" applyBorder="1"/>
    <xf numFmtId="0" fontId="0" fillId="0" borderId="21" xfId="0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0" fillId="3" borderId="0" xfId="0" applyFill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0" xfId="0" applyFont="1" applyAlignment="1">
      <alignment vertical="top" wrapText="1"/>
    </xf>
    <xf numFmtId="0" fontId="5" fillId="0" borderId="5" xfId="0" applyFont="1" applyBorder="1"/>
    <xf numFmtId="2" fontId="0" fillId="0" borderId="12" xfId="0" applyNumberFormat="1" applyBorder="1"/>
    <xf numFmtId="0" fontId="2" fillId="4" borderId="3" xfId="0" applyFont="1" applyFill="1" applyBorder="1"/>
    <xf numFmtId="0" fontId="2" fillId="4" borderId="7" xfId="0" applyFont="1" applyFill="1" applyBorder="1"/>
    <xf numFmtId="0" fontId="0" fillId="0" borderId="28" xfId="0" applyBorder="1" applyAlignment="1">
      <alignment horizontal="left"/>
    </xf>
    <xf numFmtId="0" fontId="0" fillId="0" borderId="18" xfId="0" applyBorder="1"/>
    <xf numFmtId="0" fontId="0" fillId="0" borderId="29" xfId="0" applyBorder="1"/>
    <xf numFmtId="0" fontId="2" fillId="4" borderId="8" xfId="0" applyFont="1" applyFill="1" applyBorder="1" applyAlignment="1">
      <alignment vertical="top" wrapText="1"/>
    </xf>
    <xf numFmtId="2" fontId="2" fillId="5" borderId="12" xfId="0" applyNumberFormat="1" applyFont="1" applyFill="1" applyBorder="1"/>
    <xf numFmtId="0" fontId="2" fillId="4" borderId="30" xfId="0" applyFont="1" applyFill="1" applyBorder="1"/>
    <xf numFmtId="0" fontId="2" fillId="4" borderId="31" xfId="0" applyFont="1" applyFill="1" applyBorder="1"/>
    <xf numFmtId="0" fontId="2" fillId="4" borderId="31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17" fontId="0" fillId="0" borderId="1" xfId="0" applyNumberFormat="1" applyBorder="1"/>
    <xf numFmtId="2" fontId="0" fillId="0" borderId="2" xfId="0" applyNumberFormat="1" applyBorder="1"/>
    <xf numFmtId="0" fontId="0" fillId="0" borderId="1" xfId="0" applyBorder="1"/>
    <xf numFmtId="17" fontId="0" fillId="0" borderId="33" xfId="0" applyNumberFormat="1" applyBorder="1"/>
    <xf numFmtId="17" fontId="0" fillId="0" borderId="4" xfId="0" applyNumberFormat="1" applyBorder="1"/>
    <xf numFmtId="0" fontId="5" fillId="0" borderId="5" xfId="0" applyFont="1" applyFill="1" applyBorder="1"/>
    <xf numFmtId="0" fontId="6" fillId="0" borderId="0" xfId="0" applyFont="1"/>
    <xf numFmtId="3" fontId="0" fillId="0" borderId="5" xfId="0" applyNumberFormat="1" applyBorder="1"/>
    <xf numFmtId="0" fontId="0" fillId="0" borderId="12" xfId="0" applyBorder="1"/>
    <xf numFmtId="0" fontId="5" fillId="0" borderId="0" xfId="0" applyFont="1"/>
    <xf numFmtId="0" fontId="0" fillId="0" borderId="12" xfId="0" applyBorder="1" applyAlignment="1">
      <alignment horizontal="left"/>
    </xf>
    <xf numFmtId="17" fontId="0" fillId="0" borderId="34" xfId="0" applyNumberFormat="1" applyBorder="1"/>
    <xf numFmtId="2" fontId="0" fillId="0" borderId="35" xfId="0" applyNumberFormat="1" applyBorder="1"/>
    <xf numFmtId="2" fontId="0" fillId="0" borderId="17" xfId="0" applyNumberFormat="1" applyBorder="1"/>
    <xf numFmtId="17" fontId="0" fillId="0" borderId="28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0" fontId="2" fillId="4" borderId="38" xfId="0" applyFont="1" applyFill="1" applyBorder="1" applyAlignment="1">
      <alignment horizontal="center" vertical="top" wrapText="1"/>
    </xf>
    <xf numFmtId="2" fontId="0" fillId="0" borderId="5" xfId="0" applyNumberFormat="1" applyBorder="1"/>
    <xf numFmtId="0" fontId="0" fillId="0" borderId="12" xfId="0" applyFill="1" applyBorder="1"/>
    <xf numFmtId="0" fontId="5" fillId="0" borderId="18" xfId="0" applyFont="1" applyFill="1" applyBorder="1"/>
    <xf numFmtId="0" fontId="5" fillId="0" borderId="19" xfId="0" applyFont="1" applyFill="1" applyBorder="1"/>
    <xf numFmtId="2" fontId="0" fillId="6" borderId="36" xfId="0" applyNumberFormat="1" applyFill="1" applyBorder="1"/>
    <xf numFmtId="2" fontId="0" fillId="7" borderId="12" xfId="0" applyNumberFormat="1" applyFill="1" applyBorder="1"/>
    <xf numFmtId="2" fontId="0" fillId="8" borderId="12" xfId="0" applyNumberFormat="1" applyFill="1" applyBorder="1"/>
    <xf numFmtId="0" fontId="7" fillId="0" borderId="0" xfId="0" applyFont="1"/>
    <xf numFmtId="9" fontId="0" fillId="6" borderId="12" xfId="0" applyNumberFormat="1" applyFill="1" applyBorder="1" applyAlignment="1">
      <alignment horizontal="left"/>
    </xf>
    <xf numFmtId="0" fontId="5" fillId="0" borderId="12" xfId="0" applyFont="1" applyBorder="1"/>
    <xf numFmtId="9" fontId="0" fillId="7" borderId="12" xfId="0" applyNumberFormat="1" applyFill="1" applyBorder="1" applyAlignment="1">
      <alignment horizontal="left"/>
    </xf>
    <xf numFmtId="9" fontId="0" fillId="8" borderId="12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Fill="1" applyBorder="1"/>
    <xf numFmtId="2" fontId="0" fillId="6" borderId="35" xfId="0" applyNumberFormat="1" applyFill="1" applyBorder="1"/>
    <xf numFmtId="0" fontId="5" fillId="0" borderId="0" xfId="0" applyFont="1" applyAlignment="1">
      <alignment horizontal="center"/>
    </xf>
    <xf numFmtId="2" fontId="0" fillId="9" borderId="5" xfId="0" applyNumberFormat="1" applyFill="1" applyBorder="1"/>
    <xf numFmtId="0" fontId="5" fillId="9" borderId="12" xfId="0" applyFont="1" applyFill="1" applyBorder="1" applyAlignment="1">
      <alignment horizontal="left"/>
    </xf>
    <xf numFmtId="2" fontId="0" fillId="9" borderId="12" xfId="0" applyNumberFormat="1" applyFill="1" applyBorder="1"/>
    <xf numFmtId="164" fontId="2" fillId="5" borderId="12" xfId="1" applyNumberFormat="1" applyFont="1" applyFill="1" applyBorder="1"/>
    <xf numFmtId="2" fontId="0" fillId="7" borderId="36" xfId="0" applyNumberFormat="1" applyFill="1" applyBorder="1"/>
    <xf numFmtId="2" fontId="0" fillId="8" borderId="36" xfId="0" applyNumberFormat="1" applyFill="1" applyBorder="1"/>
    <xf numFmtId="2" fontId="0" fillId="0" borderId="35" xfId="0" applyNumberFormat="1" applyFill="1" applyBorder="1"/>
    <xf numFmtId="0" fontId="5" fillId="0" borderId="39" xfId="0" applyFont="1" applyFill="1" applyBorder="1"/>
    <xf numFmtId="0" fontId="0" fillId="0" borderId="40" xfId="0" applyBorder="1"/>
    <xf numFmtId="0" fontId="0" fillId="0" borderId="17" xfId="0" applyFill="1" applyBorder="1"/>
    <xf numFmtId="164" fontId="2" fillId="2" borderId="24" xfId="1" applyNumberFormat="1" applyFont="1" applyFill="1" applyBorder="1"/>
    <xf numFmtId="49" fontId="1" fillId="0" borderId="0" xfId="0" applyNumberFormat="1" applyFont="1" applyBorder="1" applyAlignment="1">
      <alignment horizontal="center"/>
    </xf>
    <xf numFmtId="0" fontId="2" fillId="4" borderId="12" xfId="0" applyFont="1" applyFill="1" applyBorder="1"/>
    <xf numFmtId="0" fontId="2" fillId="10" borderId="12" xfId="0" applyFont="1" applyFill="1" applyBorder="1" applyAlignment="1">
      <alignment vertical="top" wrapText="1"/>
    </xf>
    <xf numFmtId="0" fontId="2" fillId="10" borderId="12" xfId="0" applyFont="1" applyFill="1" applyBorder="1"/>
    <xf numFmtId="0" fontId="2" fillId="10" borderId="0" xfId="0" applyFont="1" applyFill="1" applyBorder="1"/>
    <xf numFmtId="0" fontId="0" fillId="11" borderId="12" xfId="0" applyFill="1" applyBorder="1" applyAlignment="1">
      <alignment horizontal="left"/>
    </xf>
    <xf numFmtId="0" fontId="0" fillId="11" borderId="12" xfId="0" applyFill="1" applyBorder="1"/>
    <xf numFmtId="0" fontId="0" fillId="12" borderId="12" xfId="0" applyFill="1" applyBorder="1" applyAlignment="1">
      <alignment horizontal="left"/>
    </xf>
    <xf numFmtId="0" fontId="0" fillId="12" borderId="12" xfId="0" applyFill="1" applyBorder="1"/>
    <xf numFmtId="0" fontId="0" fillId="13" borderId="0" xfId="0" applyFill="1"/>
    <xf numFmtId="0" fontId="0" fillId="7" borderId="0" xfId="0" applyFill="1"/>
    <xf numFmtId="1" fontId="9" fillId="0" borderId="0" xfId="0" applyNumberFormat="1" applyFont="1"/>
    <xf numFmtId="0" fontId="0" fillId="13" borderId="12" xfId="0" applyFill="1" applyBorder="1" applyAlignment="1">
      <alignment horizontal="left"/>
    </xf>
    <xf numFmtId="0" fontId="0" fillId="13" borderId="12" xfId="0" applyFill="1" applyBorder="1"/>
    <xf numFmtId="0" fontId="0" fillId="7" borderId="12" xfId="0" applyFill="1" applyBorder="1" applyAlignment="1">
      <alignment horizontal="left"/>
    </xf>
    <xf numFmtId="0" fontId="0" fillId="7" borderId="12" xfId="0" applyFill="1" applyBorder="1"/>
    <xf numFmtId="0" fontId="0" fillId="6" borderId="12" xfId="0" applyFill="1" applyBorder="1" applyAlignment="1">
      <alignment horizontal="left"/>
    </xf>
    <xf numFmtId="0" fontId="0" fillId="6" borderId="12" xfId="0" applyFill="1" applyBorder="1"/>
    <xf numFmtId="0" fontId="0" fillId="15" borderId="12" xfId="0" applyFill="1" applyBorder="1" applyAlignment="1">
      <alignment horizontal="left"/>
    </xf>
    <xf numFmtId="0" fontId="0" fillId="15" borderId="12" xfId="0" applyFill="1" applyBorder="1"/>
    <xf numFmtId="1" fontId="0" fillId="15" borderId="12" xfId="0" applyNumberFormat="1" applyFill="1" applyBorder="1"/>
    <xf numFmtId="0" fontId="0" fillId="17" borderId="12" xfId="0" applyFill="1" applyBorder="1" applyAlignment="1">
      <alignment horizontal="left"/>
    </xf>
    <xf numFmtId="0" fontId="0" fillId="17" borderId="12" xfId="0" applyFill="1" applyBorder="1"/>
    <xf numFmtId="0" fontId="5" fillId="17" borderId="12" xfId="0" applyFont="1" applyFill="1" applyBorder="1"/>
    <xf numFmtId="0" fontId="0" fillId="14" borderId="12" xfId="0" applyFill="1" applyBorder="1" applyAlignment="1">
      <alignment horizontal="left"/>
    </xf>
    <xf numFmtId="0" fontId="0" fillId="14" borderId="12" xfId="0" applyFill="1" applyBorder="1"/>
    <xf numFmtId="1" fontId="0" fillId="14" borderId="12" xfId="0" applyNumberFormat="1" applyFill="1" applyBorder="1"/>
    <xf numFmtId="0" fontId="0" fillId="16" borderId="12" xfId="0" applyFill="1" applyBorder="1" applyAlignment="1">
      <alignment horizontal="left"/>
    </xf>
    <xf numFmtId="0" fontId="0" fillId="16" borderId="12" xfId="0" applyFill="1" applyBorder="1"/>
    <xf numFmtId="1" fontId="0" fillId="16" borderId="12" xfId="0" applyNumberFormat="1" applyFill="1" applyBorder="1"/>
    <xf numFmtId="0" fontId="5" fillId="16" borderId="12" xfId="0" applyFont="1" applyFill="1" applyBorder="1"/>
    <xf numFmtId="0" fontId="5" fillId="11" borderId="12" xfId="0" applyFont="1" applyFill="1" applyBorder="1"/>
    <xf numFmtId="0" fontId="3" fillId="17" borderId="12" xfId="0" applyFont="1" applyFill="1" applyBorder="1" applyAlignment="1">
      <alignment horizontal="left"/>
    </xf>
    <xf numFmtId="0" fontId="4" fillId="17" borderId="12" xfId="0" applyFont="1" applyFill="1" applyBorder="1"/>
    <xf numFmtId="3" fontId="4" fillId="17" borderId="12" xfId="0" applyNumberFormat="1" applyFont="1" applyFill="1" applyBorder="1"/>
    <xf numFmtId="0" fontId="0" fillId="0" borderId="41" xfId="0" applyBorder="1" applyAlignment="1">
      <alignment horizontal="left"/>
    </xf>
    <xf numFmtId="0" fontId="0" fillId="0" borderId="42" xfId="0" applyFill="1" applyBorder="1"/>
    <xf numFmtId="2" fontId="0" fillId="0" borderId="0" xfId="0" applyNumberFormat="1"/>
    <xf numFmtId="43" fontId="2" fillId="0" borderId="0" xfId="1" applyFont="1"/>
    <xf numFmtId="2" fontId="0" fillId="12" borderId="0" xfId="0" applyNumberFormat="1" applyFill="1"/>
    <xf numFmtId="2" fontId="0" fillId="6" borderId="0" xfId="0" applyNumberFormat="1" applyFill="1"/>
    <xf numFmtId="2" fontId="0" fillId="16" borderId="0" xfId="0" applyNumberFormat="1" applyFill="1"/>
    <xf numFmtId="2" fontId="0" fillId="15" borderId="0" xfId="0" applyNumberFormat="1" applyFill="1"/>
    <xf numFmtId="2" fontId="0" fillId="14" borderId="0" xfId="0" applyNumberFormat="1" applyFill="1"/>
    <xf numFmtId="2" fontId="0" fillId="17" borderId="0" xfId="0" applyNumberFormat="1" applyFill="1"/>
    <xf numFmtId="17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2" fontId="0" fillId="6" borderId="0" xfId="0" applyNumberFormat="1" applyFill="1" applyBorder="1"/>
    <xf numFmtId="0" fontId="5" fillId="0" borderId="15" xfId="0" applyFont="1" applyFill="1" applyBorder="1"/>
    <xf numFmtId="0" fontId="0" fillId="0" borderId="43" xfId="0" applyBorder="1"/>
    <xf numFmtId="0" fontId="0" fillId="0" borderId="40" xfId="0" applyBorder="1" applyAlignment="1">
      <alignment horizontal="left"/>
    </xf>
    <xf numFmtId="0" fontId="0" fillId="0" borderId="44" xfId="0" applyFill="1" applyBorder="1"/>
    <xf numFmtId="0" fontId="0" fillId="0" borderId="14" xfId="0" applyBorder="1" applyAlignment="1">
      <alignment horizontal="left"/>
    </xf>
    <xf numFmtId="0" fontId="0" fillId="18" borderId="12" xfId="0" applyFill="1" applyBorder="1" applyAlignment="1">
      <alignment horizontal="left"/>
    </xf>
    <xf numFmtId="0" fontId="5" fillId="18" borderId="12" xfId="0" applyFont="1" applyFill="1" applyBorder="1"/>
    <xf numFmtId="0" fontId="0" fillId="18" borderId="12" xfId="0" applyFill="1" applyBorder="1"/>
    <xf numFmtId="0" fontId="0" fillId="0" borderId="45" xfId="0" applyFill="1" applyBorder="1" applyAlignment="1">
      <alignment horizontal="left"/>
    </xf>
    <xf numFmtId="0" fontId="5" fillId="0" borderId="46" xfId="0" applyFont="1" applyFill="1" applyBorder="1"/>
    <xf numFmtId="2" fontId="0" fillId="0" borderId="47" xfId="0" applyNumberFormat="1" applyFill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293687</xdr:colOff>
      <xdr:row>0</xdr:row>
      <xdr:rowOff>0</xdr:rowOff>
    </xdr:from>
    <xdr:to>
      <xdr:col>11</xdr:col>
      <xdr:colOff>547687</xdr:colOff>
      <xdr:row>2</xdr:row>
      <xdr:rowOff>9188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562" y="0"/>
          <a:ext cx="5516563" cy="1001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50</xdr:row>
      <xdr:rowOff>19050</xdr:rowOff>
    </xdr:from>
    <xdr:to>
      <xdr:col>3</xdr:col>
      <xdr:colOff>152400</xdr:colOff>
      <xdr:row>51</xdr:row>
      <xdr:rowOff>85725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1752600" y="8115300"/>
          <a:ext cx="228600" cy="228600"/>
        </a:xfrm>
        <a:prstGeom prst="rect">
          <a:avLst/>
        </a:prstGeom>
        <a:solidFill>
          <a:srgbClr val="F1F5F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152400</xdr:colOff>
      <xdr:row>4</xdr:row>
      <xdr:rowOff>152400</xdr:rowOff>
    </xdr:from>
    <xdr:to>
      <xdr:col>8</xdr:col>
      <xdr:colOff>533400</xdr:colOff>
      <xdr:row>54</xdr:row>
      <xdr:rowOff>57150</xdr:rowOff>
    </xdr:to>
    <xdr:grpSp>
      <xdr:nvGrpSpPr>
        <xdr:cNvPr id="3121" name="Group 49"/>
        <xdr:cNvGrpSpPr>
          <a:grpSpLocks/>
        </xdr:cNvGrpSpPr>
      </xdr:nvGrpSpPr>
      <xdr:grpSpPr bwMode="auto">
        <a:xfrm>
          <a:off x="152400" y="787400"/>
          <a:ext cx="5257800" cy="7842250"/>
          <a:chOff x="600" y="1620"/>
          <a:chExt cx="8280" cy="12600"/>
        </a:xfrm>
      </xdr:grpSpPr>
      <xdr:sp macro="" textlink="">
        <xdr:nvSpPr>
          <xdr:cNvPr id="3142" name="Text Box 70"/>
          <xdr:cNvSpPr txBox="1">
            <a:spLocks noChangeArrowheads="1"/>
          </xdr:cNvSpPr>
        </xdr:nvSpPr>
        <xdr:spPr bwMode="auto">
          <a:xfrm>
            <a:off x="7920" y="1620"/>
            <a:ext cx="96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26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/>
          </a:p>
        </xdr:txBody>
      </xdr:sp>
      <xdr:sp macro="" textlink="">
        <xdr:nvSpPr>
          <xdr:cNvPr id="3141" name="Text Box 69"/>
          <xdr:cNvSpPr txBox="1">
            <a:spLocks noChangeArrowheads="1"/>
          </xdr:cNvSpPr>
        </xdr:nvSpPr>
        <xdr:spPr bwMode="auto">
          <a:xfrm>
            <a:off x="6290" y="285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24 25</a:t>
            </a:r>
            <a:endParaRPr lang="en-GB"/>
          </a:p>
        </xdr:txBody>
      </xdr:sp>
      <xdr:sp macro="" textlink="">
        <xdr:nvSpPr>
          <xdr:cNvPr id="3140" name="Text Box 68"/>
          <xdr:cNvSpPr txBox="1">
            <a:spLocks noChangeArrowheads="1"/>
          </xdr:cNvSpPr>
        </xdr:nvSpPr>
        <xdr:spPr bwMode="auto">
          <a:xfrm>
            <a:off x="4800" y="3600"/>
            <a:ext cx="96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 </a:t>
            </a:r>
            <a:endParaRPr lang="en-GB"/>
          </a:p>
        </xdr:txBody>
      </xdr:sp>
      <xdr:sp macro="" textlink="">
        <xdr:nvSpPr>
          <xdr:cNvPr id="3139" name="Text Box 67"/>
          <xdr:cNvSpPr txBox="1">
            <a:spLocks noChangeArrowheads="1"/>
          </xdr:cNvSpPr>
        </xdr:nvSpPr>
        <xdr:spPr bwMode="auto">
          <a:xfrm>
            <a:off x="4920" y="3960"/>
            <a:ext cx="132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23</a:t>
            </a:r>
            <a:endParaRPr lang="en-GB"/>
          </a:p>
        </xdr:txBody>
      </xdr:sp>
      <xdr:sp macro="" textlink="">
        <xdr:nvSpPr>
          <xdr:cNvPr id="3138" name="Text Box 66"/>
          <xdr:cNvSpPr txBox="1">
            <a:spLocks noChangeArrowheads="1"/>
          </xdr:cNvSpPr>
        </xdr:nvSpPr>
        <xdr:spPr bwMode="auto">
          <a:xfrm>
            <a:off x="4200" y="378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</a:t>
            </a:r>
            <a:endParaRPr lang="en-GB"/>
          </a:p>
        </xdr:txBody>
      </xdr:sp>
      <xdr:sp macro="" textlink="">
        <xdr:nvSpPr>
          <xdr:cNvPr id="3137" name="Text Box 65"/>
          <xdr:cNvSpPr txBox="1">
            <a:spLocks noChangeArrowheads="1"/>
          </xdr:cNvSpPr>
        </xdr:nvSpPr>
        <xdr:spPr bwMode="auto">
          <a:xfrm>
            <a:off x="3840" y="34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19</a:t>
            </a:r>
            <a:endParaRPr lang="en-GB"/>
          </a:p>
        </xdr:txBody>
      </xdr:sp>
      <xdr:sp macro="" textlink="">
        <xdr:nvSpPr>
          <xdr:cNvPr id="3136" name="Text Box 64"/>
          <xdr:cNvSpPr txBox="1">
            <a:spLocks noChangeArrowheads="1"/>
          </xdr:cNvSpPr>
        </xdr:nvSpPr>
        <xdr:spPr bwMode="auto">
          <a:xfrm>
            <a:off x="3710" y="4030"/>
            <a:ext cx="960" cy="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18 17  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16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15</a:t>
            </a:r>
            <a:endParaRPr lang="en-GB"/>
          </a:p>
        </xdr:txBody>
      </xdr:sp>
      <xdr:sp macro="" textlink="">
        <xdr:nvSpPr>
          <xdr:cNvPr id="3135" name="Text Box 63"/>
          <xdr:cNvSpPr txBox="1">
            <a:spLocks noChangeArrowheads="1"/>
          </xdr:cNvSpPr>
        </xdr:nvSpPr>
        <xdr:spPr bwMode="auto">
          <a:xfrm>
            <a:off x="3480" y="52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14</a:t>
            </a:r>
            <a:endParaRPr lang="en-GB"/>
          </a:p>
        </xdr:txBody>
      </xdr:sp>
      <xdr:sp macro="" textlink="">
        <xdr:nvSpPr>
          <xdr:cNvPr id="3134" name="Text Box 62"/>
          <xdr:cNvSpPr txBox="1">
            <a:spLocks noChangeArrowheads="1"/>
          </xdr:cNvSpPr>
        </xdr:nvSpPr>
        <xdr:spPr bwMode="auto">
          <a:xfrm>
            <a:off x="1440" y="6480"/>
            <a:ext cx="60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9</a:t>
            </a:r>
            <a:endParaRPr lang="en-GB"/>
          </a:p>
        </xdr:txBody>
      </xdr:sp>
      <xdr:sp macro="" textlink="">
        <xdr:nvSpPr>
          <xdr:cNvPr id="3133" name="Text Box 61"/>
          <xdr:cNvSpPr txBox="1">
            <a:spLocks noChangeArrowheads="1"/>
          </xdr:cNvSpPr>
        </xdr:nvSpPr>
        <xdr:spPr bwMode="auto">
          <a:xfrm>
            <a:off x="840" y="6660"/>
            <a:ext cx="840" cy="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7 6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400"/>
              </a:lnSpc>
              <a:defRPr sz="1000"/>
            </a:pPr>
            <a:r>
              <a:rPr lang="en-GB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en-GB"/>
          </a:p>
        </xdr:txBody>
      </xdr:sp>
      <xdr:sp macro="" textlink="">
        <xdr:nvSpPr>
          <xdr:cNvPr id="3132" name="Text Box 60"/>
          <xdr:cNvSpPr txBox="1">
            <a:spLocks noChangeArrowheads="1"/>
          </xdr:cNvSpPr>
        </xdr:nvSpPr>
        <xdr:spPr bwMode="auto">
          <a:xfrm>
            <a:off x="600" y="6840"/>
            <a:ext cx="600" cy="10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12</a:t>
            </a:r>
            <a:endParaRPr lang="en-GB"/>
          </a:p>
        </xdr:txBody>
      </xdr:sp>
      <xdr:sp macro="" textlink="">
        <xdr:nvSpPr>
          <xdr:cNvPr id="3131" name="Text Box 59"/>
          <xdr:cNvSpPr txBox="1">
            <a:spLocks noChangeArrowheads="1"/>
          </xdr:cNvSpPr>
        </xdr:nvSpPr>
        <xdr:spPr bwMode="auto">
          <a:xfrm>
            <a:off x="2640" y="702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endParaRPr lang="en-GB"/>
          </a:p>
        </xdr:txBody>
      </xdr:sp>
      <xdr:sp macro="" textlink="">
        <xdr:nvSpPr>
          <xdr:cNvPr id="3130" name="Text Box 58"/>
          <xdr:cNvSpPr txBox="1">
            <a:spLocks noChangeArrowheads="1"/>
          </xdr:cNvSpPr>
        </xdr:nvSpPr>
        <xdr:spPr bwMode="auto">
          <a:xfrm>
            <a:off x="1920" y="1026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4</a:t>
            </a:r>
            <a:endParaRPr lang="en-GB"/>
          </a:p>
        </xdr:txBody>
      </xdr:sp>
      <xdr:sp macro="" textlink="">
        <xdr:nvSpPr>
          <xdr:cNvPr id="3129" name="Line 57"/>
          <xdr:cNvSpPr>
            <a:spLocks noChangeShapeType="1"/>
          </xdr:cNvSpPr>
        </xdr:nvSpPr>
        <xdr:spPr bwMode="auto">
          <a:xfrm flipH="1">
            <a:off x="1560" y="10620"/>
            <a:ext cx="8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8" name="Line 56"/>
          <xdr:cNvSpPr>
            <a:spLocks noChangeShapeType="1"/>
          </xdr:cNvSpPr>
        </xdr:nvSpPr>
        <xdr:spPr bwMode="auto">
          <a:xfrm flipH="1">
            <a:off x="1560" y="10800"/>
            <a:ext cx="7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7" name="Text Box 55"/>
          <xdr:cNvSpPr txBox="1">
            <a:spLocks noChangeArrowheads="1"/>
          </xdr:cNvSpPr>
        </xdr:nvSpPr>
        <xdr:spPr bwMode="auto">
          <a:xfrm>
            <a:off x="1320" y="124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2</a:t>
            </a:r>
            <a:endParaRPr lang="en-GB"/>
          </a:p>
        </xdr:txBody>
      </xdr:sp>
      <xdr:sp macro="" textlink="">
        <xdr:nvSpPr>
          <xdr:cNvPr id="3126" name="Text Box 54"/>
          <xdr:cNvSpPr txBox="1">
            <a:spLocks noChangeArrowheads="1"/>
          </xdr:cNvSpPr>
        </xdr:nvSpPr>
        <xdr:spPr bwMode="auto">
          <a:xfrm>
            <a:off x="1200" y="12600"/>
            <a:ext cx="60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</a:t>
            </a:r>
            <a:endParaRPr lang="en-GB"/>
          </a:p>
        </xdr:txBody>
      </xdr:sp>
      <xdr:sp macro="" textlink="">
        <xdr:nvSpPr>
          <xdr:cNvPr id="3125" name="Text Box 53"/>
          <xdr:cNvSpPr txBox="1">
            <a:spLocks noChangeArrowheads="1"/>
          </xdr:cNvSpPr>
        </xdr:nvSpPr>
        <xdr:spPr bwMode="auto">
          <a:xfrm>
            <a:off x="3120" y="1296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3</a:t>
            </a:r>
            <a:endParaRPr lang="en-GB"/>
          </a:p>
        </xdr:txBody>
      </xdr:sp>
      <xdr:sp macro="" textlink="">
        <xdr:nvSpPr>
          <xdr:cNvPr id="3124" name="Text Box 52"/>
          <xdr:cNvSpPr txBox="1">
            <a:spLocks noChangeArrowheads="1"/>
          </xdr:cNvSpPr>
        </xdr:nvSpPr>
        <xdr:spPr bwMode="auto">
          <a:xfrm>
            <a:off x="720" y="13860"/>
            <a:ext cx="132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Entrance</a:t>
            </a:r>
            <a:endParaRPr lang="en-GB"/>
          </a:p>
        </xdr:txBody>
      </xdr:sp>
      <xdr:sp macro="" textlink="">
        <xdr:nvSpPr>
          <xdr:cNvPr id="3123" name="Text Box 51"/>
          <xdr:cNvSpPr txBox="1">
            <a:spLocks noChangeArrowheads="1"/>
          </xdr:cNvSpPr>
        </xdr:nvSpPr>
        <xdr:spPr bwMode="auto">
          <a:xfrm>
            <a:off x="3480" y="594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13</a:t>
            </a:r>
            <a:endParaRPr lang="en-GB"/>
          </a:p>
        </xdr:txBody>
      </xdr:sp>
      <xdr:sp macro="" textlink="">
        <xdr:nvSpPr>
          <xdr:cNvPr id="3122" name="Text Box 50"/>
          <xdr:cNvSpPr txBox="1">
            <a:spLocks noChangeArrowheads="1"/>
          </xdr:cNvSpPr>
        </xdr:nvSpPr>
        <xdr:spPr bwMode="auto">
          <a:xfrm>
            <a:off x="2850" y="845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endParaRPr lang="en-GB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27</a:t>
            </a:r>
            <a:endParaRPr lang="en-GB"/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447675</xdr:colOff>
      <xdr:row>52</xdr:row>
      <xdr:rowOff>114300</xdr:rowOff>
    </xdr:to>
    <xdr:pic>
      <xdr:nvPicPr>
        <xdr:cNvPr id="3119" name="Picture 47" descr="Map_aaa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3275" cy="853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139700</xdr:colOff>
      <xdr:row>4</xdr:row>
      <xdr:rowOff>152400</xdr:rowOff>
    </xdr:from>
    <xdr:to>
      <xdr:col>8</xdr:col>
      <xdr:colOff>533400</xdr:colOff>
      <xdr:row>54</xdr:row>
      <xdr:rowOff>57150</xdr:rowOff>
    </xdr:to>
    <xdr:grpSp>
      <xdr:nvGrpSpPr>
        <xdr:cNvPr id="3166" name="Group 94"/>
        <xdr:cNvGrpSpPr>
          <a:grpSpLocks/>
        </xdr:cNvGrpSpPr>
      </xdr:nvGrpSpPr>
      <xdr:grpSpPr bwMode="auto">
        <a:xfrm>
          <a:off x="139700" y="787400"/>
          <a:ext cx="5270500" cy="7842250"/>
          <a:chOff x="580" y="1620"/>
          <a:chExt cx="8300" cy="12600"/>
        </a:xfrm>
      </xdr:grpSpPr>
      <xdr:sp macro="" textlink="">
        <xdr:nvSpPr>
          <xdr:cNvPr id="3167" name="Text Box 95"/>
          <xdr:cNvSpPr txBox="1">
            <a:spLocks noChangeArrowheads="1"/>
          </xdr:cNvSpPr>
        </xdr:nvSpPr>
        <xdr:spPr bwMode="auto">
          <a:xfrm>
            <a:off x="7920" y="1620"/>
            <a:ext cx="96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26</a:t>
            </a:r>
          </a:p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68" name="Text Box 96"/>
          <xdr:cNvSpPr txBox="1">
            <a:spLocks noChangeArrowheads="1"/>
          </xdr:cNvSpPr>
        </xdr:nvSpPr>
        <xdr:spPr bwMode="auto">
          <a:xfrm>
            <a:off x="6290" y="285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24 25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69" name="Text Box 97"/>
          <xdr:cNvSpPr txBox="1">
            <a:spLocks noChangeArrowheads="1"/>
          </xdr:cNvSpPr>
        </xdr:nvSpPr>
        <xdr:spPr bwMode="auto">
          <a:xfrm>
            <a:off x="4800" y="3600"/>
            <a:ext cx="96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 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0" name="Text Box 98"/>
          <xdr:cNvSpPr txBox="1">
            <a:spLocks noChangeArrowheads="1"/>
          </xdr:cNvSpPr>
        </xdr:nvSpPr>
        <xdr:spPr bwMode="auto">
          <a:xfrm>
            <a:off x="4920" y="3780"/>
            <a:ext cx="1335" cy="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22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23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1" name="Text Box 99"/>
          <xdr:cNvSpPr txBox="1">
            <a:spLocks noChangeArrowheads="1"/>
          </xdr:cNvSpPr>
        </xdr:nvSpPr>
        <xdr:spPr bwMode="auto">
          <a:xfrm>
            <a:off x="4200" y="378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2" name="Text Box 100"/>
          <xdr:cNvSpPr txBox="1">
            <a:spLocks noChangeArrowheads="1"/>
          </xdr:cNvSpPr>
        </xdr:nvSpPr>
        <xdr:spPr bwMode="auto">
          <a:xfrm>
            <a:off x="3680" y="3420"/>
            <a:ext cx="76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36  19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3" name="Text Box 101"/>
          <xdr:cNvSpPr txBox="1">
            <a:spLocks noChangeArrowheads="1"/>
          </xdr:cNvSpPr>
        </xdr:nvSpPr>
        <xdr:spPr bwMode="auto">
          <a:xfrm>
            <a:off x="3710" y="4030"/>
            <a:ext cx="1060" cy="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18 17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37 16           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15 33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4" name="Text Box 102"/>
          <xdr:cNvSpPr txBox="1">
            <a:spLocks noChangeArrowheads="1"/>
          </xdr:cNvSpPr>
        </xdr:nvSpPr>
        <xdr:spPr bwMode="auto">
          <a:xfrm>
            <a:off x="3480" y="52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14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5" name="Text Box 103"/>
          <xdr:cNvSpPr txBox="1">
            <a:spLocks noChangeArrowheads="1"/>
          </xdr:cNvSpPr>
        </xdr:nvSpPr>
        <xdr:spPr bwMode="auto">
          <a:xfrm>
            <a:off x="1440" y="6480"/>
            <a:ext cx="600" cy="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9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6" name="Text Box 104"/>
          <xdr:cNvSpPr txBox="1">
            <a:spLocks noChangeArrowheads="1"/>
          </xdr:cNvSpPr>
        </xdr:nvSpPr>
        <xdr:spPr bwMode="auto">
          <a:xfrm>
            <a:off x="840" y="6660"/>
            <a:ext cx="840" cy="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7 6</a:t>
            </a:r>
          </a:p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7" name="Text Box 105"/>
          <xdr:cNvSpPr txBox="1">
            <a:spLocks noChangeArrowheads="1"/>
          </xdr:cNvSpPr>
        </xdr:nvSpPr>
        <xdr:spPr bwMode="auto">
          <a:xfrm>
            <a:off x="600" y="6840"/>
            <a:ext cx="990" cy="10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10  31 35 11   8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12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8" name="Text Box 106"/>
          <xdr:cNvSpPr txBox="1">
            <a:spLocks noChangeArrowheads="1"/>
          </xdr:cNvSpPr>
        </xdr:nvSpPr>
        <xdr:spPr bwMode="auto">
          <a:xfrm>
            <a:off x="2640" y="702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5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34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79" name="Text Box 107"/>
          <xdr:cNvSpPr txBox="1">
            <a:spLocks noChangeArrowheads="1"/>
          </xdr:cNvSpPr>
        </xdr:nvSpPr>
        <xdr:spPr bwMode="auto">
          <a:xfrm>
            <a:off x="1920" y="10260"/>
            <a:ext cx="72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4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0" name="Line 108"/>
          <xdr:cNvSpPr>
            <a:spLocks noChangeShapeType="1"/>
          </xdr:cNvSpPr>
        </xdr:nvSpPr>
        <xdr:spPr bwMode="auto">
          <a:xfrm flipH="1">
            <a:off x="1560" y="10620"/>
            <a:ext cx="8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1" name="Line 109"/>
          <xdr:cNvSpPr>
            <a:spLocks noChangeShapeType="1"/>
          </xdr:cNvSpPr>
        </xdr:nvSpPr>
        <xdr:spPr bwMode="auto">
          <a:xfrm flipH="1">
            <a:off x="1560" y="10800"/>
            <a:ext cx="7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2" name="Text Box 110"/>
          <xdr:cNvSpPr txBox="1">
            <a:spLocks noChangeArrowheads="1"/>
          </xdr:cNvSpPr>
        </xdr:nvSpPr>
        <xdr:spPr bwMode="auto">
          <a:xfrm>
            <a:off x="1320" y="1242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2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3" name="Text Box 111"/>
          <xdr:cNvSpPr txBox="1">
            <a:spLocks noChangeArrowheads="1"/>
          </xdr:cNvSpPr>
        </xdr:nvSpPr>
        <xdr:spPr bwMode="auto">
          <a:xfrm>
            <a:off x="580" y="12600"/>
            <a:ext cx="1220" cy="12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1</a:t>
            </a:r>
          </a:p>
          <a:p>
            <a:pPr algn="l" rtl="0">
              <a:defRPr sz="1000"/>
            </a:pPr>
            <a:endParaRPr lang="en-GB"/>
          </a:p>
          <a:p>
            <a:pPr algn="l" rtl="0">
              <a:defRPr sz="1000"/>
            </a:pPr>
            <a:endParaRPr lang="en-GB"/>
          </a:p>
          <a:p>
            <a:pPr algn="l" rtl="0">
              <a:defRPr sz="1000"/>
            </a:pPr>
            <a:r>
              <a:rPr lang="en-GB"/>
              <a:t>36</a:t>
            </a:r>
            <a:r>
              <a:rPr lang="en-GB">
                <a:sym typeface="Wingdings"/>
              </a:rPr>
              <a:t></a:t>
            </a:r>
            <a:endParaRPr lang="en-GB"/>
          </a:p>
        </xdr:txBody>
      </xdr:sp>
      <xdr:sp macro="" textlink="">
        <xdr:nvSpPr>
          <xdr:cNvPr id="3184" name="Text Box 112"/>
          <xdr:cNvSpPr txBox="1">
            <a:spLocks noChangeArrowheads="1"/>
          </xdr:cNvSpPr>
        </xdr:nvSpPr>
        <xdr:spPr bwMode="auto">
          <a:xfrm>
            <a:off x="3120" y="1296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3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5" name="Text Box 113"/>
          <xdr:cNvSpPr txBox="1">
            <a:spLocks noChangeArrowheads="1"/>
          </xdr:cNvSpPr>
        </xdr:nvSpPr>
        <xdr:spPr bwMode="auto">
          <a:xfrm>
            <a:off x="720" y="13860"/>
            <a:ext cx="132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Entrance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6" name="Text Box 114"/>
          <xdr:cNvSpPr txBox="1">
            <a:spLocks noChangeArrowheads="1"/>
          </xdr:cNvSpPr>
        </xdr:nvSpPr>
        <xdr:spPr bwMode="auto">
          <a:xfrm>
            <a:off x="3480" y="5940"/>
            <a:ext cx="600" cy="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13</a:t>
            </a:r>
          </a:p>
          <a:p>
            <a:pPr algn="l" rtl="0">
              <a:defRPr sz="1000"/>
            </a:pPr>
            <a:endParaRPr lang="en-GB"/>
          </a:p>
        </xdr:txBody>
      </xdr:sp>
      <xdr:sp macro="" textlink="">
        <xdr:nvSpPr>
          <xdr:cNvPr id="3187" name="Text Box 115"/>
          <xdr:cNvSpPr txBox="1">
            <a:spLocks noChangeArrowheads="1"/>
          </xdr:cNvSpPr>
        </xdr:nvSpPr>
        <xdr:spPr bwMode="auto">
          <a:xfrm>
            <a:off x="2850" y="8450"/>
            <a:ext cx="600" cy="5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  <a:p>
            <a:pPr algn="l" rtl="0"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27</a:t>
            </a:r>
          </a:p>
          <a:p>
            <a:pPr algn="l" rtl="0">
              <a:defRPr sz="1000"/>
            </a:pPr>
            <a:endParaRPr lang="en-GB"/>
          </a:p>
        </xdr:txBody>
      </xdr:sp>
    </xdr:grpSp>
    <xdr:clientData/>
  </xdr:twoCellAnchor>
  <xdr:twoCellAnchor>
    <xdr:from>
      <xdr:col>8</xdr:col>
      <xdr:colOff>485775</xdr:colOff>
      <xdr:row>1</xdr:row>
      <xdr:rowOff>57150</xdr:rowOff>
    </xdr:from>
    <xdr:to>
      <xdr:col>9</xdr:col>
      <xdr:colOff>485775</xdr:colOff>
      <xdr:row>3</xdr:row>
      <xdr:rowOff>76200</xdr:rowOff>
    </xdr:to>
    <xdr:sp macro="" textlink="">
      <xdr:nvSpPr>
        <xdr:cNvPr id="48" name="Text Box 95"/>
        <xdr:cNvSpPr txBox="1">
          <a:spLocks noChangeArrowheads="1"/>
        </xdr:cNvSpPr>
      </xdr:nvSpPr>
      <xdr:spPr bwMode="auto">
        <a:xfrm>
          <a:off x="5362575" y="219075"/>
          <a:ext cx="609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28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2</xdr:col>
      <xdr:colOff>171450</xdr:colOff>
      <xdr:row>22</xdr:row>
      <xdr:rowOff>28575</xdr:rowOff>
    </xdr:from>
    <xdr:to>
      <xdr:col>3</xdr:col>
      <xdr:colOff>171450</xdr:colOff>
      <xdr:row>24</xdr:row>
      <xdr:rowOff>47625</xdr:rowOff>
    </xdr:to>
    <xdr:sp macro="" textlink="">
      <xdr:nvSpPr>
        <xdr:cNvPr id="49" name="Text Box 95"/>
        <xdr:cNvSpPr txBox="1">
          <a:spLocks noChangeArrowheads="1"/>
        </xdr:cNvSpPr>
      </xdr:nvSpPr>
      <xdr:spPr bwMode="auto">
        <a:xfrm>
          <a:off x="1390650" y="3590925"/>
          <a:ext cx="609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29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4</xdr:col>
      <xdr:colOff>9525</xdr:colOff>
      <xdr:row>11</xdr:row>
      <xdr:rowOff>133349</xdr:rowOff>
    </xdr:from>
    <xdr:to>
      <xdr:col>4</xdr:col>
      <xdr:colOff>371475</xdr:colOff>
      <xdr:row>13</xdr:row>
      <xdr:rowOff>28574</xdr:rowOff>
    </xdr:to>
    <xdr:sp macro="" textlink="">
      <xdr:nvSpPr>
        <xdr:cNvPr id="50" name="Text Box 97"/>
        <xdr:cNvSpPr txBox="1">
          <a:spLocks noChangeArrowheads="1"/>
        </xdr:cNvSpPr>
      </xdr:nvSpPr>
      <xdr:spPr bwMode="auto">
        <a:xfrm>
          <a:off x="2447925" y="1914524"/>
          <a:ext cx="361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30 </a:t>
          </a: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6</xdr:col>
      <xdr:colOff>495300</xdr:colOff>
      <xdr:row>11</xdr:row>
      <xdr:rowOff>76200</xdr:rowOff>
    </xdr:from>
    <xdr:to>
      <xdr:col>7</xdr:col>
      <xdr:colOff>342900</xdr:colOff>
      <xdr:row>13</xdr:row>
      <xdr:rowOff>95250</xdr:rowOff>
    </xdr:to>
    <xdr:sp macro="" textlink="">
      <xdr:nvSpPr>
        <xdr:cNvPr id="51" name="Text Box 96"/>
        <xdr:cNvSpPr txBox="1">
          <a:spLocks noChangeArrowheads="1"/>
        </xdr:cNvSpPr>
      </xdr:nvSpPr>
      <xdr:spPr bwMode="auto">
        <a:xfrm>
          <a:off x="4152900" y="1857375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32</a:t>
          </a:r>
        </a:p>
        <a:p>
          <a:pPr algn="l" rtl="0">
            <a:defRPr sz="1000"/>
          </a:pP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15875</xdr:colOff>
      <xdr:row>0</xdr:row>
      <xdr:rowOff>792480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7536" cy="792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790575</xdr:rowOff>
    </xdr:to>
    <xdr:pic>
      <xdr:nvPicPr>
        <xdr:cNvPr id="2050" name="Picture 2" descr="C:\Documents and Settings\KD\My Documents\_0MinsterLovellPC_2010_11\Templates\MLPCHeader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340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80" workbookViewId="0">
      <selection activeCell="A5" sqref="A5"/>
    </sheetView>
  </sheetViews>
  <sheetFormatPr defaultRowHeight="12.5" x14ac:dyDescent="0.25"/>
  <cols>
    <col min="2" max="2" width="40.54296875" customWidth="1"/>
    <col min="3" max="3" width="10.7265625" customWidth="1"/>
    <col min="4" max="4" width="11" customWidth="1"/>
    <col min="5" max="5" width="1.1796875" customWidth="1"/>
  </cols>
  <sheetData>
    <row r="1" spans="1:7" ht="72" customHeight="1" x14ac:dyDescent="0.25">
      <c r="A1" s="167"/>
      <c r="B1" s="168"/>
      <c r="C1" s="168"/>
      <c r="D1" s="168"/>
      <c r="E1" s="168"/>
      <c r="F1" s="168"/>
    </row>
    <row r="2" spans="1:7" ht="6.75" customHeight="1" x14ac:dyDescent="0.25"/>
    <row r="3" spans="1:7" s="1" customFormat="1" ht="15.5" x14ac:dyDescent="0.35">
      <c r="A3" s="164" t="s">
        <v>93</v>
      </c>
      <c r="B3" s="164"/>
      <c r="C3" s="164"/>
      <c r="D3" s="164"/>
    </row>
    <row r="4" spans="1:7" s="1" customFormat="1" ht="15.5" x14ac:dyDescent="0.35">
      <c r="A4" s="165" t="s">
        <v>117</v>
      </c>
      <c r="B4" s="165"/>
      <c r="C4" s="165"/>
      <c r="D4" s="165"/>
    </row>
    <row r="5" spans="1:7" s="1" customFormat="1" ht="8.25" customHeight="1" thickBot="1" x14ac:dyDescent="0.4">
      <c r="A5" s="2"/>
      <c r="B5" s="2"/>
      <c r="C5" s="2"/>
    </row>
    <row r="6" spans="1:7" s="3" customFormat="1" ht="28.5" customHeight="1" x14ac:dyDescent="0.3">
      <c r="A6" s="48" t="s">
        <v>0</v>
      </c>
      <c r="B6" s="49" t="s">
        <v>1</v>
      </c>
      <c r="C6" s="49"/>
      <c r="D6" s="53" t="s">
        <v>65</v>
      </c>
      <c r="F6" s="3" t="s">
        <v>38</v>
      </c>
      <c r="G6" s="45"/>
    </row>
    <row r="7" spans="1:7" x14ac:dyDescent="0.25">
      <c r="A7" s="27">
        <v>1</v>
      </c>
      <c r="B7" s="26" t="s">
        <v>8</v>
      </c>
      <c r="C7" s="11"/>
      <c r="D7" s="28">
        <v>3494</v>
      </c>
      <c r="F7" t="s">
        <v>44</v>
      </c>
    </row>
    <row r="8" spans="1:7" x14ac:dyDescent="0.25">
      <c r="A8" s="9">
        <v>2</v>
      </c>
      <c r="B8" s="10" t="s">
        <v>4</v>
      </c>
      <c r="C8" s="11"/>
      <c r="D8" s="5">
        <f>8610/3</f>
        <v>2870</v>
      </c>
      <c r="F8" t="s">
        <v>47</v>
      </c>
    </row>
    <row r="9" spans="1:7" x14ac:dyDescent="0.25">
      <c r="A9" s="9">
        <v>3</v>
      </c>
      <c r="B9" s="10" t="s">
        <v>3</v>
      </c>
      <c r="C9" s="11"/>
      <c r="D9" s="5">
        <v>180</v>
      </c>
      <c r="F9" t="s">
        <v>39</v>
      </c>
    </row>
    <row r="10" spans="1:7" x14ac:dyDescent="0.25">
      <c r="A10" s="9">
        <v>4</v>
      </c>
      <c r="B10" s="10" t="s">
        <v>4</v>
      </c>
      <c r="C10" s="11"/>
      <c r="D10" s="5">
        <f>8610/3</f>
        <v>2870</v>
      </c>
      <c r="F10" t="s">
        <v>47</v>
      </c>
    </row>
    <row r="11" spans="1:7" x14ac:dyDescent="0.25">
      <c r="A11" s="9">
        <v>5</v>
      </c>
      <c r="B11" s="10" t="s">
        <v>5</v>
      </c>
      <c r="C11" s="11"/>
      <c r="D11" s="5">
        <v>800</v>
      </c>
      <c r="F11" t="s">
        <v>39</v>
      </c>
    </row>
    <row r="12" spans="1:7" x14ac:dyDescent="0.25">
      <c r="A12" s="9">
        <v>6</v>
      </c>
      <c r="B12" s="10" t="s">
        <v>21</v>
      </c>
      <c r="C12" s="11"/>
      <c r="D12" s="7">
        <f>SUM(C13:C20)</f>
        <v>29860.97</v>
      </c>
      <c r="F12" t="s">
        <v>48</v>
      </c>
    </row>
    <row r="13" spans="1:7" ht="13" hidden="1" x14ac:dyDescent="0.3">
      <c r="A13" s="6">
        <v>13</v>
      </c>
      <c r="B13" s="18" t="s">
        <v>13</v>
      </c>
      <c r="C13" s="15">
        <v>1011</v>
      </c>
      <c r="D13" s="14"/>
    </row>
    <row r="14" spans="1:7" ht="13" hidden="1" x14ac:dyDescent="0.3">
      <c r="A14" s="6">
        <v>13</v>
      </c>
      <c r="B14" s="19" t="s">
        <v>19</v>
      </c>
      <c r="C14" s="16">
        <f>2840+361</f>
        <v>3201</v>
      </c>
      <c r="D14" s="5"/>
    </row>
    <row r="15" spans="1:7" ht="13" hidden="1" x14ac:dyDescent="0.3">
      <c r="A15" s="6">
        <v>13</v>
      </c>
      <c r="B15" s="19" t="s">
        <v>15</v>
      </c>
      <c r="C15" s="16">
        <v>7938</v>
      </c>
      <c r="D15" s="5"/>
    </row>
    <row r="16" spans="1:7" ht="13" hidden="1" x14ac:dyDescent="0.3">
      <c r="A16" s="6">
        <v>13</v>
      </c>
      <c r="B16" s="19" t="s">
        <v>14</v>
      </c>
      <c r="C16" s="16">
        <v>896</v>
      </c>
      <c r="D16" s="5"/>
    </row>
    <row r="17" spans="1:6" ht="13" hidden="1" x14ac:dyDescent="0.3">
      <c r="A17" s="6">
        <v>13</v>
      </c>
      <c r="B17" s="20" t="s">
        <v>18</v>
      </c>
      <c r="C17" s="16">
        <v>1502</v>
      </c>
      <c r="D17" s="5"/>
    </row>
    <row r="18" spans="1:6" ht="13" hidden="1" x14ac:dyDescent="0.3">
      <c r="A18" s="6">
        <v>13</v>
      </c>
      <c r="B18" s="19" t="s">
        <v>17</v>
      </c>
      <c r="C18" s="16">
        <v>566</v>
      </c>
      <c r="D18" s="5"/>
    </row>
    <row r="19" spans="1:6" ht="13" hidden="1" x14ac:dyDescent="0.3">
      <c r="A19" s="6">
        <v>13</v>
      </c>
      <c r="B19" s="19" t="s">
        <v>16</v>
      </c>
      <c r="C19" s="16">
        <v>466</v>
      </c>
      <c r="D19" s="5"/>
    </row>
    <row r="20" spans="1:6" ht="13" hidden="1" x14ac:dyDescent="0.3">
      <c r="A20" s="6">
        <v>13</v>
      </c>
      <c r="B20" s="19" t="s">
        <v>20</v>
      </c>
      <c r="C20" s="17">
        <v>14280.97</v>
      </c>
      <c r="D20" s="5"/>
    </row>
    <row r="21" spans="1:6" x14ac:dyDescent="0.25">
      <c r="A21" s="4">
        <v>7</v>
      </c>
      <c r="B21" s="10" t="s">
        <v>6</v>
      </c>
      <c r="C21" s="11"/>
      <c r="D21" s="5">
        <v>500</v>
      </c>
      <c r="F21" t="s">
        <v>39</v>
      </c>
    </row>
    <row r="22" spans="1:6" x14ac:dyDescent="0.25">
      <c r="A22" s="4">
        <v>8</v>
      </c>
      <c r="B22" s="10" t="s">
        <v>6</v>
      </c>
      <c r="C22" s="11"/>
      <c r="D22" s="5">
        <v>500</v>
      </c>
      <c r="F22" t="s">
        <v>39</v>
      </c>
    </row>
    <row r="23" spans="1:6" x14ac:dyDescent="0.25">
      <c r="A23" s="4">
        <v>9</v>
      </c>
      <c r="B23" s="10" t="s">
        <v>7</v>
      </c>
      <c r="C23" s="11"/>
      <c r="D23" s="5">
        <v>150</v>
      </c>
      <c r="F23" t="s">
        <v>50</v>
      </c>
    </row>
    <row r="24" spans="1:6" x14ac:dyDescent="0.25">
      <c r="A24" s="4">
        <v>10</v>
      </c>
      <c r="B24" s="10" t="s">
        <v>12</v>
      </c>
      <c r="C24" s="11"/>
      <c r="D24" s="5">
        <v>770</v>
      </c>
      <c r="F24" t="s">
        <v>50</v>
      </c>
    </row>
    <row r="25" spans="1:6" x14ac:dyDescent="0.25">
      <c r="A25" s="23">
        <v>11</v>
      </c>
      <c r="B25" s="33" t="s">
        <v>32</v>
      </c>
      <c r="C25" s="11"/>
      <c r="D25" s="28">
        <v>220</v>
      </c>
      <c r="F25" t="s">
        <v>50</v>
      </c>
    </row>
    <row r="26" spans="1:6" x14ac:dyDescent="0.25">
      <c r="A26" s="27">
        <v>12</v>
      </c>
      <c r="B26" s="26" t="s">
        <v>33</v>
      </c>
      <c r="C26" s="34"/>
      <c r="D26" s="28">
        <v>300</v>
      </c>
      <c r="F26" t="s">
        <v>39</v>
      </c>
    </row>
    <row r="27" spans="1:6" x14ac:dyDescent="0.25">
      <c r="A27" s="4">
        <v>13</v>
      </c>
      <c r="B27" s="10" t="s">
        <v>4</v>
      </c>
      <c r="C27" s="11"/>
      <c r="D27" s="5">
        <f>8610/3</f>
        <v>2870</v>
      </c>
      <c r="F27" t="s">
        <v>47</v>
      </c>
    </row>
    <row r="28" spans="1:6" x14ac:dyDescent="0.25">
      <c r="A28" s="4">
        <v>14</v>
      </c>
      <c r="B28" s="10" t="s">
        <v>8</v>
      </c>
      <c r="C28" s="11"/>
      <c r="D28" s="5">
        <v>4645</v>
      </c>
      <c r="F28" t="s">
        <v>44</v>
      </c>
    </row>
    <row r="29" spans="1:6" x14ac:dyDescent="0.25">
      <c r="A29" s="27">
        <v>15</v>
      </c>
      <c r="B29" s="26" t="s">
        <v>34</v>
      </c>
      <c r="C29" s="11"/>
      <c r="D29" s="28">
        <v>850</v>
      </c>
      <c r="F29" t="s">
        <v>39</v>
      </c>
    </row>
    <row r="30" spans="1:6" x14ac:dyDescent="0.25">
      <c r="A30" s="27">
        <v>16</v>
      </c>
      <c r="B30" s="26" t="s">
        <v>35</v>
      </c>
      <c r="C30" s="34"/>
      <c r="D30" s="28">
        <v>750</v>
      </c>
      <c r="F30" t="s">
        <v>39</v>
      </c>
    </row>
    <row r="31" spans="1:6" x14ac:dyDescent="0.25">
      <c r="A31" s="4">
        <v>17</v>
      </c>
      <c r="B31" s="10" t="s">
        <v>6</v>
      </c>
      <c r="C31" s="11"/>
      <c r="D31" s="5">
        <v>500</v>
      </c>
      <c r="F31" t="s">
        <v>39</v>
      </c>
    </row>
    <row r="32" spans="1:6" x14ac:dyDescent="0.25">
      <c r="A32" s="4">
        <v>18</v>
      </c>
      <c r="B32" s="10" t="s">
        <v>5</v>
      </c>
      <c r="C32" s="11"/>
      <c r="D32" s="5">
        <v>1500</v>
      </c>
      <c r="F32" t="s">
        <v>39</v>
      </c>
    </row>
    <row r="33" spans="1:6" x14ac:dyDescent="0.25">
      <c r="A33" s="4">
        <v>19</v>
      </c>
      <c r="B33" s="46" t="s">
        <v>59</v>
      </c>
      <c r="C33" s="11"/>
      <c r="D33" s="5">
        <v>2600</v>
      </c>
      <c r="F33" t="s">
        <v>44</v>
      </c>
    </row>
    <row r="34" spans="1:6" x14ac:dyDescent="0.25">
      <c r="A34" s="4">
        <v>20</v>
      </c>
      <c r="B34" s="10" t="s">
        <v>9</v>
      </c>
      <c r="C34" s="11"/>
      <c r="D34" s="5">
        <v>9000</v>
      </c>
      <c r="F34" t="s">
        <v>52</v>
      </c>
    </row>
    <row r="35" spans="1:6" x14ac:dyDescent="0.25">
      <c r="A35" s="4">
        <v>21</v>
      </c>
      <c r="B35" s="10" t="s">
        <v>6</v>
      </c>
      <c r="C35" s="11"/>
      <c r="D35" s="5">
        <v>500</v>
      </c>
      <c r="F35" t="s">
        <v>39</v>
      </c>
    </row>
    <row r="36" spans="1:6" x14ac:dyDescent="0.25">
      <c r="A36" s="4">
        <v>22</v>
      </c>
      <c r="B36" s="10" t="s">
        <v>8</v>
      </c>
      <c r="C36" s="11"/>
      <c r="D36" s="5">
        <v>3494</v>
      </c>
      <c r="F36" t="s">
        <v>44</v>
      </c>
    </row>
    <row r="37" spans="1:6" x14ac:dyDescent="0.25">
      <c r="A37" s="35">
        <v>23</v>
      </c>
      <c r="B37" s="36" t="s">
        <v>36</v>
      </c>
      <c r="C37" s="37"/>
      <c r="D37" s="28">
        <v>400</v>
      </c>
      <c r="F37" t="s">
        <v>55</v>
      </c>
    </row>
    <row r="38" spans="1:6" x14ac:dyDescent="0.25">
      <c r="A38" s="4">
        <v>24</v>
      </c>
      <c r="B38" s="10" t="s">
        <v>6</v>
      </c>
      <c r="C38" s="42"/>
      <c r="D38" s="5">
        <v>500</v>
      </c>
      <c r="F38" t="s">
        <v>39</v>
      </c>
    </row>
    <row r="39" spans="1:6" x14ac:dyDescent="0.25">
      <c r="A39" s="4">
        <v>25</v>
      </c>
      <c r="B39" s="10" t="s">
        <v>6</v>
      </c>
      <c r="C39" s="11"/>
      <c r="D39" s="44">
        <v>500</v>
      </c>
      <c r="F39" t="s">
        <v>39</v>
      </c>
    </row>
    <row r="40" spans="1:6" x14ac:dyDescent="0.25">
      <c r="A40" s="4">
        <v>26</v>
      </c>
      <c r="B40" s="10" t="s">
        <v>5</v>
      </c>
      <c r="C40" s="43"/>
      <c r="D40" s="44">
        <v>1000</v>
      </c>
      <c r="F40" t="s">
        <v>39</v>
      </c>
    </row>
    <row r="41" spans="1:6" x14ac:dyDescent="0.25">
      <c r="A41" s="4">
        <v>27</v>
      </c>
      <c r="B41" s="10" t="s">
        <v>10</v>
      </c>
      <c r="C41" s="11"/>
      <c r="D41" s="44">
        <v>1000</v>
      </c>
      <c r="F41" t="s">
        <v>56</v>
      </c>
    </row>
    <row r="42" spans="1:6" x14ac:dyDescent="0.25">
      <c r="A42" s="50">
        <v>28</v>
      </c>
      <c r="B42" s="51" t="s">
        <v>64</v>
      </c>
      <c r="C42" s="11"/>
      <c r="D42" s="52">
        <v>300</v>
      </c>
      <c r="F42" t="s">
        <v>39</v>
      </c>
    </row>
    <row r="43" spans="1:6" x14ac:dyDescent="0.25">
      <c r="A43" s="50">
        <v>29</v>
      </c>
      <c r="B43" s="51" t="s">
        <v>64</v>
      </c>
      <c r="C43" s="43"/>
      <c r="D43" s="52">
        <v>300</v>
      </c>
      <c r="F43" t="s">
        <v>39</v>
      </c>
    </row>
    <row r="44" spans="1:6" x14ac:dyDescent="0.25">
      <c r="A44" s="4">
        <v>30</v>
      </c>
      <c r="B44" s="64" t="s">
        <v>68</v>
      </c>
      <c r="C44" s="11"/>
      <c r="D44" s="44">
        <f>510+310</f>
        <v>820</v>
      </c>
      <c r="F44" t="s">
        <v>39</v>
      </c>
    </row>
    <row r="45" spans="1:6" x14ac:dyDescent="0.25">
      <c r="A45" s="4" t="s">
        <v>58</v>
      </c>
      <c r="B45" s="26" t="s">
        <v>63</v>
      </c>
      <c r="C45" s="11"/>
      <c r="D45" s="44">
        <v>3407</v>
      </c>
      <c r="F45" t="s">
        <v>39</v>
      </c>
    </row>
    <row r="46" spans="1:6" x14ac:dyDescent="0.25">
      <c r="A46" s="4">
        <v>31</v>
      </c>
      <c r="B46" s="64" t="s">
        <v>74</v>
      </c>
      <c r="C46" s="11"/>
      <c r="D46" s="44">
        <v>257</v>
      </c>
      <c r="F46" t="s">
        <v>39</v>
      </c>
    </row>
    <row r="47" spans="1:6" x14ac:dyDescent="0.25">
      <c r="A47" s="4">
        <v>32</v>
      </c>
      <c r="B47" s="64" t="s">
        <v>3</v>
      </c>
      <c r="C47" s="11"/>
      <c r="D47" s="44">
        <v>234</v>
      </c>
      <c r="F47" t="s">
        <v>39</v>
      </c>
    </row>
    <row r="48" spans="1:6" x14ac:dyDescent="0.25">
      <c r="A48" s="4">
        <v>33</v>
      </c>
      <c r="B48" s="79" t="s">
        <v>75</v>
      </c>
      <c r="C48" s="11"/>
      <c r="D48" s="44">
        <v>137</v>
      </c>
      <c r="F48" t="s">
        <v>39</v>
      </c>
    </row>
    <row r="49" spans="1:6" x14ac:dyDescent="0.25">
      <c r="A49" s="4">
        <v>34</v>
      </c>
      <c r="B49" s="64" t="s">
        <v>77</v>
      </c>
      <c r="C49" s="11"/>
      <c r="D49" s="28">
        <v>5</v>
      </c>
      <c r="F49" s="68" t="s">
        <v>39</v>
      </c>
    </row>
    <row r="50" spans="1:6" x14ac:dyDescent="0.25">
      <c r="A50" s="4">
        <v>35</v>
      </c>
      <c r="B50" s="64" t="s">
        <v>6</v>
      </c>
      <c r="C50" s="11"/>
      <c r="D50" s="28">
        <v>319</v>
      </c>
      <c r="F50" s="68" t="s">
        <v>39</v>
      </c>
    </row>
    <row r="51" spans="1:6" x14ac:dyDescent="0.25">
      <c r="A51" s="4">
        <v>36</v>
      </c>
      <c r="B51" s="64" t="s">
        <v>96</v>
      </c>
      <c r="C51" s="34"/>
      <c r="D51" s="28">
        <v>145</v>
      </c>
      <c r="F51" s="68" t="s">
        <v>39</v>
      </c>
    </row>
    <row r="52" spans="1:6" ht="13" thickBot="1" x14ac:dyDescent="0.3">
      <c r="A52" s="157">
        <v>37</v>
      </c>
      <c r="B52" s="153" t="s">
        <v>112</v>
      </c>
      <c r="C52" s="154"/>
      <c r="D52" s="102">
        <v>912</v>
      </c>
      <c r="F52" s="68" t="s">
        <v>39</v>
      </c>
    </row>
    <row r="53" spans="1:6" ht="13" thickBot="1" x14ac:dyDescent="0.3">
      <c r="A53" s="161">
        <v>38</v>
      </c>
      <c r="B53" s="162" t="s">
        <v>116</v>
      </c>
      <c r="D53" s="163">
        <v>405.5</v>
      </c>
      <c r="F53" s="68" t="s">
        <v>39</v>
      </c>
    </row>
    <row r="54" spans="1:6" s="3" customFormat="1" ht="13.5" thickBot="1" x14ac:dyDescent="0.35">
      <c r="A54" s="38" t="s">
        <v>66</v>
      </c>
      <c r="B54" s="39"/>
      <c r="C54" s="40"/>
      <c r="D54" s="103">
        <f>SUM(D7:D53)</f>
        <v>79865.47</v>
      </c>
      <c r="F54" s="21"/>
    </row>
    <row r="56" spans="1:6" x14ac:dyDescent="0.25">
      <c r="D56" s="22"/>
      <c r="F56" s="22"/>
    </row>
    <row r="57" spans="1:6" x14ac:dyDescent="0.25">
      <c r="F57" s="22"/>
    </row>
    <row r="58" spans="1:6" x14ac:dyDescent="0.25">
      <c r="D58" s="22"/>
    </row>
    <row r="59" spans="1:6" x14ac:dyDescent="0.25">
      <c r="D59" s="22"/>
    </row>
  </sheetData>
  <mergeCells count="3">
    <mergeCell ref="A3:D3"/>
    <mergeCell ref="A4:D4"/>
    <mergeCell ref="A1:F1"/>
  </mergeCells>
  <phoneticPr fontId="0" type="noConversion"/>
  <printOptions horizontalCentered="1"/>
  <pageMargins left="0.47" right="0.23622047244094491" top="0.34" bottom="0.34" header="0.17" footer="0.17"/>
  <pageSetup paperSize="9" scale="77" orientation="landscape" verticalDpi="300" r:id="rId1"/>
  <headerFooter alignWithMargins="0">
    <oddFooter>&amp;RLast updated: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R52"/>
  <sheetViews>
    <sheetView workbookViewId="0">
      <selection activeCell="P11" sqref="P11"/>
    </sheetView>
  </sheetViews>
  <sheetFormatPr defaultRowHeight="12.5" x14ac:dyDescent="0.25"/>
  <sheetData>
    <row r="52" spans="18:18" x14ac:dyDescent="0.25">
      <c r="R52" s="41"/>
    </row>
  </sheetData>
  <phoneticPr fontId="0" type="noConversion"/>
  <pageMargins left="0.23" right="0.25" top="1" bottom="1" header="0.5" footer="0.5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6" zoomScale="80" workbookViewId="0">
      <selection activeCell="T41" sqref="T41"/>
    </sheetView>
  </sheetViews>
  <sheetFormatPr defaultRowHeight="12.5" x14ac:dyDescent="0.25"/>
  <cols>
    <col min="2" max="2" width="51.453125" customWidth="1"/>
    <col min="3" max="3" width="10.7265625" customWidth="1"/>
    <col min="4" max="4" width="17.36328125" customWidth="1"/>
    <col min="5" max="5" width="1.1796875" customWidth="1"/>
    <col min="6" max="6" width="0" hidden="1" customWidth="1"/>
    <col min="7" max="7" width="22.1796875" hidden="1" customWidth="1"/>
    <col min="8" max="8" width="16.7265625" hidden="1" customWidth="1"/>
    <col min="9" max="9" width="17.1796875" hidden="1" customWidth="1"/>
    <col min="10" max="11" width="16" hidden="1" customWidth="1"/>
    <col min="12" max="12" width="15.453125" hidden="1" customWidth="1"/>
    <col min="13" max="14" width="16" hidden="1" customWidth="1"/>
    <col min="15" max="15" width="16.1796875" hidden="1" customWidth="1"/>
  </cols>
  <sheetData>
    <row r="1" spans="1:16" ht="72" customHeight="1" x14ac:dyDescent="0.25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6" ht="6.75" customHeight="1" x14ac:dyDescent="0.25"/>
    <row r="3" spans="1:16" s="1" customFormat="1" ht="15.5" x14ac:dyDescent="0.35">
      <c r="A3" s="164" t="s">
        <v>93</v>
      </c>
      <c r="B3" s="164"/>
      <c r="C3" s="164"/>
      <c r="D3" s="164"/>
      <c r="H3" s="164" t="s">
        <v>61</v>
      </c>
      <c r="I3" s="164"/>
      <c r="J3" s="164"/>
      <c r="K3" s="164"/>
      <c r="L3" s="164"/>
      <c r="M3" s="164"/>
      <c r="N3" s="164"/>
      <c r="O3" s="164"/>
    </row>
    <row r="4" spans="1:16" s="1" customFormat="1" ht="15.5" x14ac:dyDescent="0.35">
      <c r="A4" s="165" t="s">
        <v>97</v>
      </c>
      <c r="B4" s="165"/>
      <c r="C4" s="165"/>
      <c r="D4" s="165"/>
      <c r="H4" s="165" t="str">
        <f>A4</f>
        <v>1 APRIL 2016 - 31 MARCH 2017</v>
      </c>
      <c r="I4" s="166"/>
      <c r="J4" s="166"/>
      <c r="K4" s="166"/>
      <c r="L4" s="166"/>
      <c r="M4" s="166"/>
      <c r="N4" s="166"/>
      <c r="O4" s="166"/>
    </row>
    <row r="5" spans="1:16" s="1" customFormat="1" ht="8.25" customHeight="1" thickBot="1" x14ac:dyDescent="0.4">
      <c r="A5" s="104"/>
      <c r="B5" s="104"/>
      <c r="C5" s="104"/>
    </row>
    <row r="6" spans="1:16" s="3" customFormat="1" ht="28.5" customHeight="1" x14ac:dyDescent="0.3">
      <c r="A6" s="48" t="s">
        <v>0</v>
      </c>
      <c r="B6" s="49" t="s">
        <v>1</v>
      </c>
      <c r="C6" s="49"/>
      <c r="D6" s="53" t="s">
        <v>65</v>
      </c>
      <c r="F6" s="3" t="s">
        <v>38</v>
      </c>
      <c r="G6" s="3" t="s">
        <v>40</v>
      </c>
      <c r="H6" s="55" t="s">
        <v>42</v>
      </c>
      <c r="I6" s="56" t="s">
        <v>43</v>
      </c>
      <c r="J6" s="57" t="s">
        <v>60</v>
      </c>
      <c r="K6" s="57" t="s">
        <v>83</v>
      </c>
      <c r="L6" s="57" t="s">
        <v>82</v>
      </c>
      <c r="M6" s="76" t="s">
        <v>78</v>
      </c>
      <c r="N6" s="76" t="s">
        <v>98</v>
      </c>
      <c r="O6" s="58" t="s">
        <v>92</v>
      </c>
      <c r="P6" s="45"/>
    </row>
    <row r="7" spans="1:16" x14ac:dyDescent="0.25">
      <c r="A7" s="27">
        <v>1</v>
      </c>
      <c r="B7" s="26" t="s">
        <v>8</v>
      </c>
      <c r="C7" s="11"/>
      <c r="D7" s="28">
        <v>3494</v>
      </c>
      <c r="F7" t="s">
        <v>44</v>
      </c>
      <c r="G7" t="s">
        <v>45</v>
      </c>
      <c r="H7" s="59">
        <v>39600</v>
      </c>
      <c r="I7" s="47">
        <v>3494</v>
      </c>
      <c r="J7" s="47">
        <f>I7</f>
        <v>3494</v>
      </c>
      <c r="K7" s="47">
        <f>J7*66%</f>
        <v>2306.04</v>
      </c>
      <c r="L7" s="83">
        <f>J7*33%</f>
        <v>1153.02</v>
      </c>
      <c r="M7" s="93">
        <f>O7</f>
        <v>5</v>
      </c>
      <c r="N7" s="93">
        <v>5</v>
      </c>
      <c r="O7" s="60">
        <v>5</v>
      </c>
    </row>
    <row r="8" spans="1:16" x14ac:dyDescent="0.25">
      <c r="A8" s="9">
        <v>2</v>
      </c>
      <c r="B8" s="10" t="s">
        <v>4</v>
      </c>
      <c r="C8" s="11"/>
      <c r="D8" s="5">
        <f>8610/3</f>
        <v>2870</v>
      </c>
      <c r="F8" t="s">
        <v>47</v>
      </c>
      <c r="G8" t="s">
        <v>46</v>
      </c>
      <c r="H8" s="59">
        <v>38930</v>
      </c>
      <c r="I8" s="47">
        <f>8610/3</f>
        <v>2870</v>
      </c>
      <c r="J8" s="47">
        <f t="shared" ref="J8:J12" si="0">I8</f>
        <v>2870</v>
      </c>
      <c r="K8" s="47">
        <f t="shared" ref="K8:K12" si="1">J8*66%</f>
        <v>1894.2</v>
      </c>
      <c r="L8" s="83">
        <f t="shared" ref="L8:L12" si="2">J8*33%</f>
        <v>947.1</v>
      </c>
      <c r="M8" s="93">
        <f t="shared" ref="M8:M12" si="3">O8</f>
        <v>5</v>
      </c>
      <c r="N8" s="93">
        <v>5</v>
      </c>
      <c r="O8" s="60">
        <v>5</v>
      </c>
    </row>
    <row r="9" spans="1:16" x14ac:dyDescent="0.25">
      <c r="A9" s="9">
        <v>3</v>
      </c>
      <c r="B9" s="10" t="s">
        <v>3</v>
      </c>
      <c r="C9" s="11"/>
      <c r="D9" s="5">
        <v>180</v>
      </c>
      <c r="F9" t="s">
        <v>39</v>
      </c>
      <c r="G9" t="s">
        <v>41</v>
      </c>
      <c r="H9" s="61"/>
      <c r="I9" s="47"/>
      <c r="J9" s="47">
        <f t="shared" si="0"/>
        <v>0</v>
      </c>
      <c r="K9" s="47">
        <f t="shared" si="1"/>
        <v>0</v>
      </c>
      <c r="L9" s="95">
        <v>5</v>
      </c>
      <c r="M9" s="93">
        <f t="shared" si="3"/>
        <v>5</v>
      </c>
      <c r="N9" s="93">
        <v>5</v>
      </c>
      <c r="O9" s="60">
        <v>5</v>
      </c>
    </row>
    <row r="10" spans="1:16" x14ac:dyDescent="0.25">
      <c r="A10" s="9">
        <v>4</v>
      </c>
      <c r="B10" s="10" t="s">
        <v>4</v>
      </c>
      <c r="C10" s="11"/>
      <c r="D10" s="5">
        <f>8610/3</f>
        <v>2870</v>
      </c>
      <c r="F10" t="s">
        <v>47</v>
      </c>
      <c r="G10" t="s">
        <v>46</v>
      </c>
      <c r="H10" s="59">
        <v>38930</v>
      </c>
      <c r="I10" s="47">
        <f>8610/3</f>
        <v>2870</v>
      </c>
      <c r="J10" s="47">
        <f t="shared" si="0"/>
        <v>2870</v>
      </c>
      <c r="K10" s="47">
        <f t="shared" si="1"/>
        <v>1894.2</v>
      </c>
      <c r="L10" s="83">
        <f t="shared" si="2"/>
        <v>947.1</v>
      </c>
      <c r="M10" s="93">
        <f t="shared" si="3"/>
        <v>5</v>
      </c>
      <c r="N10" s="93">
        <v>5</v>
      </c>
      <c r="O10" s="60">
        <v>5</v>
      </c>
    </row>
    <row r="11" spans="1:16" x14ac:dyDescent="0.25">
      <c r="A11" s="9">
        <v>5</v>
      </c>
      <c r="B11" s="10" t="s">
        <v>5</v>
      </c>
      <c r="C11" s="11"/>
      <c r="D11" s="5">
        <v>800</v>
      </c>
      <c r="F11" t="s">
        <v>39</v>
      </c>
      <c r="G11" t="s">
        <v>41</v>
      </c>
      <c r="H11" s="59">
        <v>38869</v>
      </c>
      <c r="I11" s="47">
        <v>860</v>
      </c>
      <c r="J11" s="47">
        <f t="shared" si="0"/>
        <v>860</v>
      </c>
      <c r="K11" s="47">
        <f t="shared" si="1"/>
        <v>567.6</v>
      </c>
      <c r="L11" s="83">
        <f t="shared" si="2"/>
        <v>283.8</v>
      </c>
      <c r="M11" s="93">
        <f t="shared" si="3"/>
        <v>5</v>
      </c>
      <c r="N11" s="93">
        <v>5</v>
      </c>
      <c r="O11" s="60">
        <v>5</v>
      </c>
    </row>
    <row r="12" spans="1:16" x14ac:dyDescent="0.25">
      <c r="A12" s="9">
        <v>6</v>
      </c>
      <c r="B12" s="10" t="s">
        <v>21</v>
      </c>
      <c r="C12" s="11"/>
      <c r="D12" s="7">
        <f>SUM(C13:C20)</f>
        <v>29860.97</v>
      </c>
      <c r="F12" t="s">
        <v>48</v>
      </c>
      <c r="G12" t="s">
        <v>49</v>
      </c>
      <c r="H12" s="59">
        <v>36892</v>
      </c>
      <c r="I12" s="47">
        <v>29861</v>
      </c>
      <c r="J12" s="47">
        <f t="shared" si="0"/>
        <v>29861</v>
      </c>
      <c r="K12" s="47">
        <f t="shared" si="1"/>
        <v>19708.260000000002</v>
      </c>
      <c r="L12" s="83">
        <f t="shared" si="2"/>
        <v>9854.130000000001</v>
      </c>
      <c r="M12" s="93">
        <f t="shared" si="3"/>
        <v>100</v>
      </c>
      <c r="N12" s="93">
        <v>100</v>
      </c>
      <c r="O12" s="60">
        <v>100</v>
      </c>
    </row>
    <row r="13" spans="1:16" ht="13" x14ac:dyDescent="0.3">
      <c r="A13" s="6">
        <v>13</v>
      </c>
      <c r="B13" s="18" t="s">
        <v>13</v>
      </c>
      <c r="C13" s="15">
        <v>1011</v>
      </c>
      <c r="D13" s="14"/>
      <c r="H13" s="61"/>
      <c r="I13" s="47"/>
      <c r="J13" s="47"/>
      <c r="K13" s="47"/>
      <c r="L13" s="47"/>
      <c r="M13" s="77"/>
      <c r="N13" s="77"/>
      <c r="O13" s="60"/>
    </row>
    <row r="14" spans="1:16" ht="13" x14ac:dyDescent="0.3">
      <c r="A14" s="6">
        <v>13</v>
      </c>
      <c r="B14" s="19" t="s">
        <v>19</v>
      </c>
      <c r="C14" s="16">
        <f>2840+361</f>
        <v>3201</v>
      </c>
      <c r="D14" s="5"/>
      <c r="H14" s="61"/>
      <c r="I14" s="47"/>
      <c r="J14" s="47"/>
      <c r="K14" s="47"/>
      <c r="L14" s="47"/>
      <c r="M14" s="77"/>
      <c r="N14" s="77"/>
      <c r="O14" s="60"/>
    </row>
    <row r="15" spans="1:16" ht="13" x14ac:dyDescent="0.3">
      <c r="A15" s="6">
        <v>13</v>
      </c>
      <c r="B15" s="19" t="s">
        <v>15</v>
      </c>
      <c r="C15" s="16">
        <v>7938</v>
      </c>
      <c r="D15" s="5"/>
      <c r="H15" s="61"/>
      <c r="I15" s="47"/>
      <c r="J15" s="47"/>
      <c r="K15" s="47"/>
      <c r="L15" s="47"/>
      <c r="M15" s="77"/>
      <c r="N15" s="77"/>
      <c r="O15" s="60"/>
    </row>
    <row r="16" spans="1:16" ht="13" x14ac:dyDescent="0.3">
      <c r="A16" s="6">
        <v>13</v>
      </c>
      <c r="B16" s="19" t="s">
        <v>14</v>
      </c>
      <c r="C16" s="16">
        <v>896</v>
      </c>
      <c r="D16" s="5"/>
      <c r="H16" s="61"/>
      <c r="I16" s="47"/>
      <c r="J16" s="47"/>
      <c r="K16" s="47"/>
      <c r="L16" s="47"/>
      <c r="M16" s="77"/>
      <c r="N16" s="77"/>
      <c r="O16" s="60"/>
    </row>
    <row r="17" spans="1:15" ht="13" x14ac:dyDescent="0.3">
      <c r="A17" s="6">
        <v>13</v>
      </c>
      <c r="B17" s="20" t="s">
        <v>18</v>
      </c>
      <c r="C17" s="16">
        <v>1502</v>
      </c>
      <c r="D17" s="5"/>
      <c r="H17" s="61"/>
      <c r="I17" s="47"/>
      <c r="J17" s="47"/>
      <c r="K17" s="47"/>
      <c r="L17" s="47"/>
      <c r="M17" s="77"/>
      <c r="N17" s="77"/>
      <c r="O17" s="60"/>
    </row>
    <row r="18" spans="1:15" ht="13" x14ac:dyDescent="0.3">
      <c r="A18" s="6">
        <v>13</v>
      </c>
      <c r="B18" s="19" t="s">
        <v>17</v>
      </c>
      <c r="C18" s="16">
        <v>566</v>
      </c>
      <c r="D18" s="5"/>
      <c r="H18" s="61"/>
      <c r="I18" s="47"/>
      <c r="J18" s="47"/>
      <c r="K18" s="47"/>
      <c r="L18" s="47"/>
      <c r="M18" s="77"/>
      <c r="N18" s="77"/>
      <c r="O18" s="60"/>
    </row>
    <row r="19" spans="1:15" ht="13" x14ac:dyDescent="0.3">
      <c r="A19" s="6">
        <v>13</v>
      </c>
      <c r="B19" s="19" t="s">
        <v>16</v>
      </c>
      <c r="C19" s="16">
        <v>466</v>
      </c>
      <c r="D19" s="5"/>
      <c r="H19" s="61"/>
      <c r="I19" s="47"/>
      <c r="J19" s="47"/>
      <c r="K19" s="47"/>
      <c r="L19" s="47"/>
      <c r="M19" s="77"/>
      <c r="N19" s="77"/>
      <c r="O19" s="60"/>
    </row>
    <row r="20" spans="1:15" ht="13" x14ac:dyDescent="0.3">
      <c r="A20" s="6">
        <v>13</v>
      </c>
      <c r="B20" s="19" t="s">
        <v>20</v>
      </c>
      <c r="C20" s="17">
        <v>14280.97</v>
      </c>
      <c r="D20" s="5"/>
      <c r="H20" s="61"/>
      <c r="I20" s="47"/>
      <c r="J20" s="47"/>
      <c r="K20" s="47"/>
      <c r="L20" s="47"/>
      <c r="M20" s="77"/>
      <c r="N20" s="77"/>
      <c r="O20" s="60"/>
    </row>
    <row r="21" spans="1:15" x14ac:dyDescent="0.25">
      <c r="A21" s="4">
        <v>7</v>
      </c>
      <c r="B21" s="10" t="s">
        <v>6</v>
      </c>
      <c r="C21" s="11"/>
      <c r="D21" s="5">
        <v>500</v>
      </c>
      <c r="F21" t="s">
        <v>39</v>
      </c>
      <c r="G21" t="s">
        <v>41</v>
      </c>
      <c r="H21" s="59">
        <v>37956</v>
      </c>
      <c r="I21" s="47">
        <v>529</v>
      </c>
      <c r="J21" s="47">
        <f>I21</f>
        <v>529</v>
      </c>
      <c r="K21" s="47">
        <f>J21*66%</f>
        <v>349.14000000000004</v>
      </c>
      <c r="L21" s="83">
        <f>J21*33%</f>
        <v>174.57000000000002</v>
      </c>
      <c r="M21" s="93">
        <f>O21</f>
        <v>5</v>
      </c>
      <c r="N21" s="93">
        <v>5</v>
      </c>
      <c r="O21" s="60">
        <v>5</v>
      </c>
    </row>
    <row r="22" spans="1:15" x14ac:dyDescent="0.25">
      <c r="A22" s="4">
        <v>8</v>
      </c>
      <c r="B22" s="10" t="s">
        <v>6</v>
      </c>
      <c r="C22" s="11"/>
      <c r="D22" s="5">
        <v>500</v>
      </c>
      <c r="F22" t="s">
        <v>39</v>
      </c>
      <c r="G22" t="s">
        <v>41</v>
      </c>
      <c r="H22" s="61"/>
      <c r="I22" s="47">
        <v>500</v>
      </c>
      <c r="J22" s="47">
        <f t="shared" ref="J22:J45" si="4">I22</f>
        <v>500</v>
      </c>
      <c r="K22" s="47">
        <f t="shared" ref="K22:K45" si="5">J22*66%</f>
        <v>330</v>
      </c>
      <c r="L22" s="83">
        <f t="shared" ref="L22:L45" si="6">J22*33%</f>
        <v>165</v>
      </c>
      <c r="M22" s="93">
        <f t="shared" ref="M22:M32" si="7">O22</f>
        <v>5</v>
      </c>
      <c r="N22" s="93">
        <v>5</v>
      </c>
      <c r="O22" s="60">
        <v>5</v>
      </c>
    </row>
    <row r="23" spans="1:15" x14ac:dyDescent="0.25">
      <c r="A23" s="4">
        <v>9</v>
      </c>
      <c r="B23" s="10" t="s">
        <v>7</v>
      </c>
      <c r="C23" s="11"/>
      <c r="D23" s="5">
        <v>150</v>
      </c>
      <c r="F23" t="s">
        <v>50</v>
      </c>
      <c r="G23" t="s">
        <v>51</v>
      </c>
      <c r="H23" s="59">
        <v>39387</v>
      </c>
      <c r="I23" s="47">
        <v>96</v>
      </c>
      <c r="J23" s="47">
        <f t="shared" si="4"/>
        <v>96</v>
      </c>
      <c r="K23" s="47">
        <f t="shared" si="5"/>
        <v>63.36</v>
      </c>
      <c r="L23" s="83">
        <f t="shared" si="6"/>
        <v>31.68</v>
      </c>
      <c r="M23" s="93">
        <f t="shared" si="7"/>
        <v>5</v>
      </c>
      <c r="N23" s="93">
        <v>5</v>
      </c>
      <c r="O23" s="60">
        <v>5</v>
      </c>
    </row>
    <row r="24" spans="1:15" x14ac:dyDescent="0.25">
      <c r="A24" s="4">
        <v>10</v>
      </c>
      <c r="B24" s="10" t="s">
        <v>12</v>
      </c>
      <c r="C24" s="11"/>
      <c r="D24" s="5">
        <v>770</v>
      </c>
      <c r="F24" t="s">
        <v>50</v>
      </c>
      <c r="G24" t="s">
        <v>51</v>
      </c>
      <c r="H24" s="61"/>
      <c r="I24" s="47">
        <v>770</v>
      </c>
      <c r="J24" s="47">
        <f t="shared" si="4"/>
        <v>770</v>
      </c>
      <c r="K24" s="47">
        <f t="shared" si="5"/>
        <v>508.20000000000005</v>
      </c>
      <c r="L24" s="83">
        <f t="shared" si="6"/>
        <v>254.10000000000002</v>
      </c>
      <c r="M24" s="93">
        <f t="shared" si="7"/>
        <v>5</v>
      </c>
      <c r="N24" s="93">
        <v>5</v>
      </c>
      <c r="O24" s="60">
        <v>5</v>
      </c>
    </row>
    <row r="25" spans="1:15" x14ac:dyDescent="0.25">
      <c r="A25" s="23">
        <v>11</v>
      </c>
      <c r="B25" s="33" t="s">
        <v>32</v>
      </c>
      <c r="C25" s="11"/>
      <c r="D25" s="28">
        <v>220</v>
      </c>
      <c r="F25" t="s">
        <v>50</v>
      </c>
      <c r="G25" t="s">
        <v>51</v>
      </c>
      <c r="H25" s="59">
        <v>39783</v>
      </c>
      <c r="I25" s="47">
        <v>188</v>
      </c>
      <c r="J25" s="47">
        <f t="shared" si="4"/>
        <v>188</v>
      </c>
      <c r="K25" s="47">
        <f t="shared" si="5"/>
        <v>124.08000000000001</v>
      </c>
      <c r="L25" s="83">
        <f t="shared" si="6"/>
        <v>62.040000000000006</v>
      </c>
      <c r="M25" s="93">
        <f t="shared" si="7"/>
        <v>5</v>
      </c>
      <c r="N25" s="93">
        <v>5</v>
      </c>
      <c r="O25" s="60">
        <v>5</v>
      </c>
    </row>
    <row r="26" spans="1:15" x14ac:dyDescent="0.25">
      <c r="A26" s="27">
        <v>12</v>
      </c>
      <c r="B26" s="26" t="s">
        <v>33</v>
      </c>
      <c r="C26" s="34"/>
      <c r="D26" s="28">
        <v>300</v>
      </c>
      <c r="F26" t="s">
        <v>39</v>
      </c>
      <c r="G26" t="s">
        <v>41</v>
      </c>
      <c r="H26" s="59">
        <v>39814</v>
      </c>
      <c r="I26" s="47">
        <v>300</v>
      </c>
      <c r="J26" s="47">
        <f t="shared" si="4"/>
        <v>300</v>
      </c>
      <c r="K26" s="47">
        <f t="shared" si="5"/>
        <v>198</v>
      </c>
      <c r="L26" s="83">
        <f t="shared" si="6"/>
        <v>99</v>
      </c>
      <c r="M26" s="93">
        <f t="shared" si="7"/>
        <v>5</v>
      </c>
      <c r="N26" s="93">
        <v>5</v>
      </c>
      <c r="O26" s="60">
        <v>5</v>
      </c>
    </row>
    <row r="27" spans="1:15" x14ac:dyDescent="0.25">
      <c r="A27" s="4">
        <v>13</v>
      </c>
      <c r="B27" s="10" t="s">
        <v>4</v>
      </c>
      <c r="C27" s="11"/>
      <c r="D27" s="5">
        <f>8610/3</f>
        <v>2870</v>
      </c>
      <c r="F27" t="s">
        <v>47</v>
      </c>
      <c r="G27" t="s">
        <v>46</v>
      </c>
      <c r="H27" s="59">
        <v>38930</v>
      </c>
      <c r="I27" s="47">
        <f>8610/3</f>
        <v>2870</v>
      </c>
      <c r="J27" s="47">
        <f t="shared" si="4"/>
        <v>2870</v>
      </c>
      <c r="K27" s="47">
        <f t="shared" si="5"/>
        <v>1894.2</v>
      </c>
      <c r="L27" s="83">
        <f t="shared" si="6"/>
        <v>947.1</v>
      </c>
      <c r="M27" s="93">
        <f t="shared" si="7"/>
        <v>5</v>
      </c>
      <c r="N27" s="93">
        <v>5</v>
      </c>
      <c r="O27" s="60">
        <v>5</v>
      </c>
    </row>
    <row r="28" spans="1:15" x14ac:dyDescent="0.25">
      <c r="A28" s="4">
        <v>14</v>
      </c>
      <c r="B28" s="10" t="s">
        <v>8</v>
      </c>
      <c r="C28" s="11"/>
      <c r="D28" s="5">
        <v>4645</v>
      </c>
      <c r="F28" t="s">
        <v>44</v>
      </c>
      <c r="G28" t="s">
        <v>45</v>
      </c>
      <c r="H28" s="59">
        <v>37653</v>
      </c>
      <c r="I28" s="47">
        <v>4645</v>
      </c>
      <c r="J28" s="47">
        <f t="shared" si="4"/>
        <v>4645</v>
      </c>
      <c r="K28" s="47">
        <f t="shared" si="5"/>
        <v>3065.7000000000003</v>
      </c>
      <c r="L28" s="83">
        <f t="shared" si="6"/>
        <v>1532.8500000000001</v>
      </c>
      <c r="M28" s="93">
        <f t="shared" si="7"/>
        <v>5</v>
      </c>
      <c r="N28" s="93">
        <v>5</v>
      </c>
      <c r="O28" s="60">
        <v>5</v>
      </c>
    </row>
    <row r="29" spans="1:15" x14ac:dyDescent="0.25">
      <c r="A29" s="27">
        <v>15</v>
      </c>
      <c r="B29" s="26" t="s">
        <v>34</v>
      </c>
      <c r="C29" s="11"/>
      <c r="D29" s="28">
        <v>850</v>
      </c>
      <c r="F29" t="s">
        <v>39</v>
      </c>
      <c r="G29" t="s">
        <v>41</v>
      </c>
      <c r="H29" s="59">
        <v>39934</v>
      </c>
      <c r="I29" s="47">
        <v>850</v>
      </c>
      <c r="J29" s="47">
        <f t="shared" si="4"/>
        <v>850</v>
      </c>
      <c r="K29" s="47">
        <f t="shared" si="5"/>
        <v>561</v>
      </c>
      <c r="L29" s="83">
        <f t="shared" si="6"/>
        <v>280.5</v>
      </c>
      <c r="M29" s="93">
        <f t="shared" si="7"/>
        <v>5</v>
      </c>
      <c r="N29" s="93">
        <v>5</v>
      </c>
      <c r="O29" s="60">
        <v>5</v>
      </c>
    </row>
    <row r="30" spans="1:15" x14ac:dyDescent="0.25">
      <c r="A30" s="27">
        <v>16</v>
      </c>
      <c r="B30" s="26" t="s">
        <v>35</v>
      </c>
      <c r="C30" s="34"/>
      <c r="D30" s="28">
        <v>750</v>
      </c>
      <c r="F30" t="s">
        <v>39</v>
      </c>
      <c r="G30" t="s">
        <v>41</v>
      </c>
      <c r="H30" s="59">
        <v>39934</v>
      </c>
      <c r="I30" s="47">
        <v>750</v>
      </c>
      <c r="J30" s="47">
        <f t="shared" si="4"/>
        <v>750</v>
      </c>
      <c r="K30" s="47">
        <f t="shared" si="5"/>
        <v>495</v>
      </c>
      <c r="L30" s="83">
        <f t="shared" si="6"/>
        <v>247.5</v>
      </c>
      <c r="M30" s="93">
        <f t="shared" si="7"/>
        <v>5</v>
      </c>
      <c r="N30" s="93">
        <v>5</v>
      </c>
      <c r="O30" s="60">
        <v>5</v>
      </c>
    </row>
    <row r="31" spans="1:15" x14ac:dyDescent="0.25">
      <c r="A31" s="4">
        <v>17</v>
      </c>
      <c r="B31" s="10" t="s">
        <v>6</v>
      </c>
      <c r="C31" s="11"/>
      <c r="D31" s="5">
        <v>500</v>
      </c>
      <c r="F31" t="s">
        <v>39</v>
      </c>
      <c r="G31" t="s">
        <v>41</v>
      </c>
      <c r="H31" s="61"/>
      <c r="I31" s="47">
        <v>500</v>
      </c>
      <c r="J31" s="47">
        <f t="shared" si="4"/>
        <v>500</v>
      </c>
      <c r="K31" s="47">
        <f t="shared" si="5"/>
        <v>330</v>
      </c>
      <c r="L31" s="83">
        <f t="shared" si="6"/>
        <v>165</v>
      </c>
      <c r="M31" s="93">
        <f t="shared" si="7"/>
        <v>5</v>
      </c>
      <c r="N31" s="93">
        <v>5</v>
      </c>
      <c r="O31" s="60">
        <v>5</v>
      </c>
    </row>
    <row r="32" spans="1:15" x14ac:dyDescent="0.25">
      <c r="A32" s="4">
        <v>18</v>
      </c>
      <c r="B32" s="10" t="s">
        <v>5</v>
      </c>
      <c r="C32" s="11"/>
      <c r="D32" s="5">
        <v>1500</v>
      </c>
      <c r="F32" t="s">
        <v>39</v>
      </c>
      <c r="G32" t="s">
        <v>41</v>
      </c>
      <c r="H32" s="61"/>
      <c r="I32" s="47">
        <v>1500</v>
      </c>
      <c r="J32" s="47">
        <f t="shared" si="4"/>
        <v>1500</v>
      </c>
      <c r="K32" s="47">
        <f t="shared" si="5"/>
        <v>990</v>
      </c>
      <c r="L32" s="83">
        <f t="shared" si="6"/>
        <v>495</v>
      </c>
      <c r="M32" s="93">
        <f t="shared" si="7"/>
        <v>5</v>
      </c>
      <c r="N32" s="93">
        <v>5</v>
      </c>
      <c r="O32" s="60">
        <v>5</v>
      </c>
    </row>
    <row r="33" spans="1:15" x14ac:dyDescent="0.25">
      <c r="A33" s="4">
        <v>19</v>
      </c>
      <c r="B33" s="46" t="s">
        <v>59</v>
      </c>
      <c r="C33" s="11"/>
      <c r="D33" s="5">
        <v>2600</v>
      </c>
      <c r="F33" t="s">
        <v>44</v>
      </c>
      <c r="G33" t="s">
        <v>45</v>
      </c>
      <c r="H33" s="61"/>
      <c r="I33" s="47"/>
      <c r="J33" s="47"/>
      <c r="K33" s="47"/>
      <c r="L33" s="95">
        <v>2600</v>
      </c>
      <c r="M33" s="95">
        <v>2600</v>
      </c>
      <c r="N33" s="95">
        <v>2600</v>
      </c>
      <c r="O33" s="60">
        <v>2600</v>
      </c>
    </row>
    <row r="34" spans="1:15" x14ac:dyDescent="0.25">
      <c r="A34" s="4">
        <v>20</v>
      </c>
      <c r="B34" s="10" t="s">
        <v>9</v>
      </c>
      <c r="C34" s="11"/>
      <c r="D34" s="5">
        <v>9000</v>
      </c>
      <c r="F34" t="s">
        <v>52</v>
      </c>
      <c r="G34" t="s">
        <v>53</v>
      </c>
      <c r="H34" s="61"/>
      <c r="I34" s="47"/>
      <c r="J34" s="47"/>
      <c r="K34" s="47"/>
      <c r="L34" s="95">
        <v>9000</v>
      </c>
      <c r="M34" s="95">
        <v>9000</v>
      </c>
      <c r="N34" s="95">
        <v>9000</v>
      </c>
      <c r="O34" s="60">
        <v>9000</v>
      </c>
    </row>
    <row r="35" spans="1:15" x14ac:dyDescent="0.25">
      <c r="A35" s="4">
        <v>21</v>
      </c>
      <c r="B35" s="10" t="s">
        <v>6</v>
      </c>
      <c r="C35" s="11"/>
      <c r="D35" s="5">
        <v>500</v>
      </c>
      <c r="F35" t="s">
        <v>39</v>
      </c>
      <c r="G35" t="s">
        <v>41</v>
      </c>
      <c r="H35" s="61"/>
      <c r="I35" s="47">
        <v>500</v>
      </c>
      <c r="J35" s="47">
        <f t="shared" si="4"/>
        <v>500</v>
      </c>
      <c r="K35" s="47">
        <f t="shared" si="5"/>
        <v>330</v>
      </c>
      <c r="L35" s="83">
        <f t="shared" si="6"/>
        <v>165</v>
      </c>
      <c r="M35" s="93">
        <f t="shared" ref="M35:M45" si="8">O35</f>
        <v>5</v>
      </c>
      <c r="N35" s="93">
        <v>5</v>
      </c>
      <c r="O35" s="60">
        <v>5</v>
      </c>
    </row>
    <row r="36" spans="1:15" x14ac:dyDescent="0.25">
      <c r="A36" s="4">
        <v>22</v>
      </c>
      <c r="B36" s="10" t="s">
        <v>8</v>
      </c>
      <c r="C36" s="11"/>
      <c r="D36" s="5">
        <v>3494</v>
      </c>
      <c r="F36" t="s">
        <v>44</v>
      </c>
      <c r="G36" t="s">
        <v>45</v>
      </c>
      <c r="H36" s="61"/>
      <c r="I36" s="47">
        <v>3494</v>
      </c>
      <c r="J36" s="47">
        <f t="shared" si="4"/>
        <v>3494</v>
      </c>
      <c r="K36" s="47">
        <f t="shared" si="5"/>
        <v>2306.04</v>
      </c>
      <c r="L36" s="83">
        <f t="shared" si="6"/>
        <v>1153.02</v>
      </c>
      <c r="M36" s="93">
        <f t="shared" si="8"/>
        <v>5</v>
      </c>
      <c r="N36" s="93">
        <v>5</v>
      </c>
      <c r="O36" s="60">
        <v>5</v>
      </c>
    </row>
    <row r="37" spans="1:15" x14ac:dyDescent="0.25">
      <c r="A37" s="35">
        <v>23</v>
      </c>
      <c r="B37" s="36" t="s">
        <v>36</v>
      </c>
      <c r="C37" s="37"/>
      <c r="D37" s="28">
        <v>400</v>
      </c>
      <c r="F37" t="s">
        <v>55</v>
      </c>
      <c r="G37" t="s">
        <v>54</v>
      </c>
      <c r="H37" s="59">
        <v>40210</v>
      </c>
      <c r="I37" s="47">
        <v>400</v>
      </c>
      <c r="J37" s="47">
        <f t="shared" si="4"/>
        <v>400</v>
      </c>
      <c r="K37" s="47">
        <f t="shared" si="5"/>
        <v>264</v>
      </c>
      <c r="L37" s="83">
        <f t="shared" si="6"/>
        <v>132</v>
      </c>
      <c r="M37" s="93">
        <f t="shared" si="8"/>
        <v>5</v>
      </c>
      <c r="N37" s="93">
        <v>5</v>
      </c>
      <c r="O37" s="60">
        <v>5</v>
      </c>
    </row>
    <row r="38" spans="1:15" x14ac:dyDescent="0.25">
      <c r="A38" s="4">
        <v>24</v>
      </c>
      <c r="B38" s="10" t="s">
        <v>6</v>
      </c>
      <c r="C38" s="42"/>
      <c r="D38" s="5">
        <v>500</v>
      </c>
      <c r="F38" t="s">
        <v>39</v>
      </c>
      <c r="G38" t="s">
        <v>41</v>
      </c>
      <c r="H38" s="59">
        <v>37257</v>
      </c>
      <c r="I38" s="47">
        <v>85</v>
      </c>
      <c r="J38" s="47">
        <f t="shared" si="4"/>
        <v>85</v>
      </c>
      <c r="K38" s="47">
        <f t="shared" si="5"/>
        <v>56.1</v>
      </c>
      <c r="L38" s="83">
        <f t="shared" si="6"/>
        <v>28.05</v>
      </c>
      <c r="M38" s="93">
        <f t="shared" si="8"/>
        <v>5</v>
      </c>
      <c r="N38" s="93">
        <v>5</v>
      </c>
      <c r="O38" s="60">
        <v>5</v>
      </c>
    </row>
    <row r="39" spans="1:15" x14ac:dyDescent="0.25">
      <c r="A39" s="4">
        <v>25</v>
      </c>
      <c r="B39" s="10" t="s">
        <v>6</v>
      </c>
      <c r="C39" s="11"/>
      <c r="D39" s="44">
        <v>500</v>
      </c>
      <c r="F39" t="s">
        <v>39</v>
      </c>
      <c r="G39" t="s">
        <v>41</v>
      </c>
      <c r="H39" s="61"/>
      <c r="I39" s="47">
        <v>500</v>
      </c>
      <c r="J39" s="47">
        <f t="shared" si="4"/>
        <v>500</v>
      </c>
      <c r="K39" s="47">
        <f t="shared" si="5"/>
        <v>330</v>
      </c>
      <c r="L39" s="83">
        <f t="shared" si="6"/>
        <v>165</v>
      </c>
      <c r="M39" s="93">
        <f t="shared" si="8"/>
        <v>5</v>
      </c>
      <c r="N39" s="93">
        <v>5</v>
      </c>
      <c r="O39" s="60">
        <v>5</v>
      </c>
    </row>
    <row r="40" spans="1:15" x14ac:dyDescent="0.25">
      <c r="A40" s="4">
        <v>26</v>
      </c>
      <c r="B40" s="10" t="s">
        <v>5</v>
      </c>
      <c r="C40" s="43"/>
      <c r="D40" s="44">
        <v>1000</v>
      </c>
      <c r="F40" t="s">
        <v>39</v>
      </c>
      <c r="G40" t="s">
        <v>41</v>
      </c>
      <c r="H40" s="61"/>
      <c r="I40" s="47">
        <v>1000</v>
      </c>
      <c r="J40" s="47">
        <f t="shared" si="4"/>
        <v>1000</v>
      </c>
      <c r="K40" s="47">
        <f t="shared" si="5"/>
        <v>660</v>
      </c>
      <c r="L40" s="83">
        <f t="shared" si="6"/>
        <v>330</v>
      </c>
      <c r="M40" s="93">
        <f t="shared" si="8"/>
        <v>5</v>
      </c>
      <c r="N40" s="93">
        <v>5</v>
      </c>
      <c r="O40" s="60">
        <v>5</v>
      </c>
    </row>
    <row r="41" spans="1:15" x14ac:dyDescent="0.25">
      <c r="A41" s="4">
        <v>27</v>
      </c>
      <c r="B41" s="10" t="s">
        <v>10</v>
      </c>
      <c r="C41" s="11"/>
      <c r="D41" s="44">
        <v>1000</v>
      </c>
      <c r="F41" t="s">
        <v>56</v>
      </c>
      <c r="G41" t="s">
        <v>57</v>
      </c>
      <c r="H41" s="59">
        <v>40909</v>
      </c>
      <c r="I41" s="47">
        <v>1000</v>
      </c>
      <c r="J41" s="47">
        <f t="shared" si="4"/>
        <v>1000</v>
      </c>
      <c r="K41" s="47">
        <f t="shared" si="5"/>
        <v>660</v>
      </c>
      <c r="L41" s="83">
        <f t="shared" si="6"/>
        <v>330</v>
      </c>
      <c r="M41" s="93">
        <f t="shared" si="8"/>
        <v>5</v>
      </c>
      <c r="N41" s="93">
        <v>5</v>
      </c>
      <c r="O41" s="60">
        <v>5</v>
      </c>
    </row>
    <row r="42" spans="1:15" x14ac:dyDescent="0.25">
      <c r="A42" s="50">
        <v>28</v>
      </c>
      <c r="B42" s="51" t="s">
        <v>64</v>
      </c>
      <c r="C42" s="11"/>
      <c r="D42" s="52">
        <v>300</v>
      </c>
      <c r="F42" t="s">
        <v>39</v>
      </c>
      <c r="G42" t="s">
        <v>41</v>
      </c>
      <c r="H42" s="63">
        <v>40787</v>
      </c>
      <c r="I42" s="47">
        <v>300</v>
      </c>
      <c r="J42" s="47">
        <f t="shared" si="4"/>
        <v>300</v>
      </c>
      <c r="K42" s="47">
        <f t="shared" si="5"/>
        <v>198</v>
      </c>
      <c r="L42" s="83">
        <f t="shared" si="6"/>
        <v>99</v>
      </c>
      <c r="M42" s="93">
        <f t="shared" si="8"/>
        <v>5</v>
      </c>
      <c r="N42" s="93">
        <v>5</v>
      </c>
      <c r="O42" s="60">
        <v>5</v>
      </c>
    </row>
    <row r="43" spans="1:15" x14ac:dyDescent="0.25">
      <c r="A43" s="50">
        <v>29</v>
      </c>
      <c r="B43" s="51" t="s">
        <v>64</v>
      </c>
      <c r="C43" s="43"/>
      <c r="D43" s="52">
        <v>300</v>
      </c>
      <c r="F43" t="s">
        <v>39</v>
      </c>
      <c r="G43" t="s">
        <v>41</v>
      </c>
      <c r="H43" s="62">
        <v>40787</v>
      </c>
      <c r="I43" s="47">
        <v>300</v>
      </c>
      <c r="J43" s="47">
        <f t="shared" si="4"/>
        <v>300</v>
      </c>
      <c r="K43" s="47">
        <f t="shared" si="5"/>
        <v>198</v>
      </c>
      <c r="L43" s="83">
        <f t="shared" si="6"/>
        <v>99</v>
      </c>
      <c r="M43" s="93">
        <f t="shared" si="8"/>
        <v>5</v>
      </c>
      <c r="N43" s="93">
        <v>5</v>
      </c>
      <c r="O43" s="60">
        <v>5</v>
      </c>
    </row>
    <row r="44" spans="1:15" x14ac:dyDescent="0.25">
      <c r="A44" s="4">
        <v>30</v>
      </c>
      <c r="B44" s="64" t="s">
        <v>68</v>
      </c>
      <c r="C44" s="11"/>
      <c r="D44" s="44">
        <f>510+310</f>
        <v>820</v>
      </c>
      <c r="F44" t="s">
        <v>39</v>
      </c>
      <c r="G44" t="s">
        <v>41</v>
      </c>
      <c r="H44" s="63">
        <v>41318</v>
      </c>
      <c r="I44" s="47">
        <v>820</v>
      </c>
      <c r="J44" s="47">
        <f>I44</f>
        <v>820</v>
      </c>
      <c r="K44" s="47">
        <f t="shared" si="5"/>
        <v>541.20000000000005</v>
      </c>
      <c r="L44" s="83">
        <f t="shared" si="6"/>
        <v>270.60000000000002</v>
      </c>
      <c r="M44" s="93">
        <f t="shared" si="8"/>
        <v>5</v>
      </c>
      <c r="N44" s="93">
        <v>5</v>
      </c>
      <c r="O44" s="60">
        <v>5</v>
      </c>
    </row>
    <row r="45" spans="1:15" x14ac:dyDescent="0.25">
      <c r="A45" s="4" t="s">
        <v>58</v>
      </c>
      <c r="B45" s="26" t="s">
        <v>63</v>
      </c>
      <c r="C45" s="11"/>
      <c r="D45" s="44">
        <v>3407</v>
      </c>
      <c r="F45" t="s">
        <v>39</v>
      </c>
      <c r="G45" t="s">
        <v>41</v>
      </c>
      <c r="H45" s="59">
        <v>36892</v>
      </c>
      <c r="I45" s="47">
        <v>3407</v>
      </c>
      <c r="J45" s="47">
        <f t="shared" si="4"/>
        <v>3407</v>
      </c>
      <c r="K45" s="47">
        <f t="shared" si="5"/>
        <v>2248.62</v>
      </c>
      <c r="L45" s="83">
        <f t="shared" si="6"/>
        <v>1124.31</v>
      </c>
      <c r="M45" s="93">
        <f t="shared" si="8"/>
        <v>5</v>
      </c>
      <c r="N45" s="93">
        <v>5</v>
      </c>
      <c r="O45" s="60">
        <v>5</v>
      </c>
    </row>
    <row r="46" spans="1:15" x14ac:dyDescent="0.25">
      <c r="A46" s="4">
        <v>31</v>
      </c>
      <c r="B46" s="64" t="s">
        <v>74</v>
      </c>
      <c r="C46" s="11"/>
      <c r="D46" s="44">
        <v>257</v>
      </c>
      <c r="F46" t="s">
        <v>39</v>
      </c>
      <c r="G46" t="s">
        <v>41</v>
      </c>
      <c r="H46" s="59">
        <v>41640</v>
      </c>
      <c r="I46" s="47">
        <v>257</v>
      </c>
      <c r="J46" s="47"/>
      <c r="K46" s="47">
        <f>I46</f>
        <v>257</v>
      </c>
      <c r="L46" s="82">
        <f>K46*66%</f>
        <v>169.62</v>
      </c>
      <c r="M46" s="83">
        <f>L46*33%</f>
        <v>55.974600000000002</v>
      </c>
      <c r="N46" s="93">
        <v>5</v>
      </c>
      <c r="O46" s="60">
        <v>5</v>
      </c>
    </row>
    <row r="47" spans="1:15" x14ac:dyDescent="0.25">
      <c r="A47" s="4">
        <v>32</v>
      </c>
      <c r="B47" s="64" t="s">
        <v>3</v>
      </c>
      <c r="C47" s="11"/>
      <c r="D47" s="44">
        <v>234</v>
      </c>
      <c r="F47" t="s">
        <v>39</v>
      </c>
      <c r="G47" t="s">
        <v>41</v>
      </c>
      <c r="H47" s="59">
        <v>41671</v>
      </c>
      <c r="I47" s="47">
        <v>234</v>
      </c>
      <c r="J47" s="47"/>
      <c r="K47" s="47">
        <f>I47</f>
        <v>234</v>
      </c>
      <c r="L47" s="82">
        <f>K47*66%</f>
        <v>154.44</v>
      </c>
      <c r="M47" s="83">
        <f>L47*33%</f>
        <v>50.965200000000003</v>
      </c>
      <c r="N47" s="93">
        <v>5</v>
      </c>
      <c r="O47" s="60">
        <v>5</v>
      </c>
    </row>
    <row r="48" spans="1:15" x14ac:dyDescent="0.25">
      <c r="A48" s="4">
        <v>33</v>
      </c>
      <c r="B48" s="79" t="s">
        <v>75</v>
      </c>
      <c r="C48" s="11"/>
      <c r="D48" s="44">
        <v>137</v>
      </c>
      <c r="F48" t="s">
        <v>39</v>
      </c>
      <c r="G48" t="s">
        <v>41</v>
      </c>
      <c r="H48" s="73">
        <v>41730</v>
      </c>
      <c r="I48" s="74">
        <v>137</v>
      </c>
      <c r="J48" s="74"/>
      <c r="K48" s="74"/>
      <c r="L48" s="81">
        <f t="shared" ref="L48" si="9">I48</f>
        <v>137</v>
      </c>
      <c r="M48" s="82">
        <f t="shared" ref="M48" si="10">L48*66%</f>
        <v>90.42</v>
      </c>
      <c r="N48" s="83">
        <f>L48*33%</f>
        <v>45.21</v>
      </c>
      <c r="O48" s="75">
        <v>5</v>
      </c>
    </row>
    <row r="49" spans="1:15" x14ac:dyDescent="0.25">
      <c r="A49" s="4">
        <v>34</v>
      </c>
      <c r="B49" s="64" t="s">
        <v>77</v>
      </c>
      <c r="C49" s="11"/>
      <c r="D49" s="28">
        <v>5</v>
      </c>
      <c r="F49" s="68" t="s">
        <v>39</v>
      </c>
      <c r="G49" s="68" t="s">
        <v>41</v>
      </c>
      <c r="H49" s="59">
        <v>41791</v>
      </c>
      <c r="I49" s="47">
        <v>5</v>
      </c>
      <c r="J49" s="47"/>
      <c r="K49" s="47"/>
      <c r="L49" s="95">
        <v>5</v>
      </c>
      <c r="M49" s="95">
        <v>5</v>
      </c>
      <c r="N49" s="95">
        <v>5</v>
      </c>
      <c r="O49" s="60">
        <v>5</v>
      </c>
    </row>
    <row r="50" spans="1:15" x14ac:dyDescent="0.25">
      <c r="A50" s="4">
        <v>35</v>
      </c>
      <c r="B50" s="64" t="s">
        <v>6</v>
      </c>
      <c r="C50" s="11"/>
      <c r="D50" s="28">
        <v>319</v>
      </c>
      <c r="F50" s="68" t="s">
        <v>39</v>
      </c>
      <c r="G50" s="68" t="s">
        <v>41</v>
      </c>
      <c r="H50" s="73">
        <v>41852</v>
      </c>
      <c r="I50" s="74">
        <v>319</v>
      </c>
      <c r="J50" s="74"/>
      <c r="K50" s="74"/>
      <c r="L50" s="81">
        <v>319</v>
      </c>
      <c r="M50" s="97">
        <f>L50*66%</f>
        <v>210.54000000000002</v>
      </c>
      <c r="N50" s="98">
        <f>L50*33%</f>
        <v>105.27000000000001</v>
      </c>
      <c r="O50" s="75">
        <v>5</v>
      </c>
    </row>
    <row r="51" spans="1:15" ht="13" thickBot="1" x14ac:dyDescent="0.3">
      <c r="A51" s="4">
        <v>36</v>
      </c>
      <c r="B51" s="64" t="s">
        <v>96</v>
      </c>
      <c r="C51" s="34"/>
      <c r="D51" s="28">
        <v>145</v>
      </c>
      <c r="F51" s="68" t="s">
        <v>39</v>
      </c>
      <c r="G51" s="68" t="s">
        <v>41</v>
      </c>
      <c r="H51" s="70">
        <v>42095</v>
      </c>
      <c r="I51" s="71">
        <v>145</v>
      </c>
      <c r="J51" s="71"/>
      <c r="K51" s="71"/>
      <c r="L51" s="99"/>
      <c r="M51" s="99"/>
      <c r="N51" s="91">
        <f>I51</f>
        <v>145</v>
      </c>
      <c r="O51" s="72">
        <v>5</v>
      </c>
    </row>
    <row r="52" spans="1:15" ht="13" thickBot="1" x14ac:dyDescent="0.3">
      <c r="A52" s="155">
        <v>37</v>
      </c>
      <c r="B52" s="100" t="s">
        <v>112</v>
      </c>
      <c r="C52" s="101"/>
      <c r="D52" s="156">
        <v>822</v>
      </c>
      <c r="F52" s="68"/>
      <c r="G52" s="68"/>
      <c r="H52" s="149"/>
      <c r="I52" s="150"/>
      <c r="J52" s="150"/>
      <c r="K52" s="150"/>
      <c r="L52" s="151"/>
      <c r="M52" s="151"/>
      <c r="N52" s="152"/>
      <c r="O52" s="150"/>
    </row>
    <row r="53" spans="1:15" ht="13" thickBot="1" x14ac:dyDescent="0.3"/>
    <row r="54" spans="1:15" s="3" customFormat="1" ht="13.5" thickBot="1" x14ac:dyDescent="0.35">
      <c r="A54" s="38" t="s">
        <v>66</v>
      </c>
      <c r="B54" s="39"/>
      <c r="C54" s="40"/>
      <c r="D54" s="103">
        <f>SUM(D7:D53)</f>
        <v>79369.97</v>
      </c>
      <c r="F54" s="21"/>
      <c r="J54" s="54">
        <f>SUM(J7:J50)</f>
        <v>65259</v>
      </c>
      <c r="K54" s="54">
        <f>SUM(K7:K50)</f>
        <v>43561.94</v>
      </c>
      <c r="L54" s="96">
        <f>SUM(L7:L50)</f>
        <v>33925.530000000006</v>
      </c>
      <c r="M54" s="96">
        <f>SUM(M7:M50)</f>
        <v>12252.899800000001</v>
      </c>
      <c r="N54" s="96">
        <f>SUM(N7:N51)</f>
        <v>12150.48</v>
      </c>
      <c r="O54" s="96">
        <f>SUM(O7:O51)</f>
        <v>11870</v>
      </c>
    </row>
    <row r="55" spans="1:15" ht="13" x14ac:dyDescent="0.3">
      <c r="G55" s="84" t="s">
        <v>80</v>
      </c>
    </row>
    <row r="56" spans="1:15" x14ac:dyDescent="0.25">
      <c r="D56" s="22"/>
      <c r="F56" s="22"/>
      <c r="G56" s="85">
        <v>1</v>
      </c>
      <c r="H56" s="86" t="s">
        <v>84</v>
      </c>
    </row>
    <row r="57" spans="1:15" x14ac:dyDescent="0.25">
      <c r="F57" s="22"/>
      <c r="G57" s="87">
        <v>0.66</v>
      </c>
      <c r="H57" s="86" t="s">
        <v>85</v>
      </c>
    </row>
    <row r="58" spans="1:15" x14ac:dyDescent="0.25">
      <c r="D58" s="22"/>
      <c r="G58" s="88">
        <v>0.33</v>
      </c>
      <c r="H58" s="86" t="s">
        <v>86</v>
      </c>
    </row>
    <row r="59" spans="1:15" x14ac:dyDescent="0.25">
      <c r="D59" s="22"/>
      <c r="G59" s="94" t="s">
        <v>81</v>
      </c>
      <c r="H59" s="86" t="s">
        <v>87</v>
      </c>
    </row>
  </sheetData>
  <mergeCells count="5">
    <mergeCell ref="A1:O1"/>
    <mergeCell ref="A3:D3"/>
    <mergeCell ref="H3:O3"/>
    <mergeCell ref="A4:D4"/>
    <mergeCell ref="H4:O4"/>
  </mergeCells>
  <printOptions horizontalCentered="1"/>
  <pageMargins left="0.47244094488188981" right="0.23622047244094491" top="0.35433070866141736" bottom="0.35433070866141736" header="0.15748031496062992" footer="0.15748031496062992"/>
  <pageSetup paperSize="9" orientation="portrait" verticalDpi="300" r:id="rId1"/>
  <headerFooter alignWithMargins="0">
    <oddFooter>&amp;RLast updated: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="80" workbookViewId="0">
      <selection activeCell="B21" sqref="B21"/>
    </sheetView>
  </sheetViews>
  <sheetFormatPr defaultRowHeight="12.5" x14ac:dyDescent="0.25"/>
  <cols>
    <col min="1" max="1" width="21.81640625" customWidth="1"/>
    <col min="2" max="2" width="54" customWidth="1"/>
    <col min="3" max="3" width="9.81640625" customWidth="1"/>
    <col min="5" max="5" width="21" customWidth="1"/>
  </cols>
  <sheetData>
    <row r="1" spans="1:5" ht="72" customHeight="1" x14ac:dyDescent="0.25">
      <c r="A1" s="168"/>
      <c r="B1" s="168"/>
      <c r="C1" s="168"/>
      <c r="D1" s="168"/>
    </row>
    <row r="2" spans="1:5" ht="6.75" customHeight="1" x14ac:dyDescent="0.25"/>
    <row r="3" spans="1:5" s="1" customFormat="1" ht="15.5" x14ac:dyDescent="0.35">
      <c r="A3" s="164" t="s">
        <v>37</v>
      </c>
      <c r="B3" s="164"/>
      <c r="C3" s="164"/>
      <c r="D3" s="164"/>
    </row>
    <row r="4" spans="1:5" s="1" customFormat="1" ht="15.5" x14ac:dyDescent="0.35">
      <c r="A4" s="165" t="str">
        <f>'Asset Register'!A4</f>
        <v>1 APRIL 2020 - 31 MARCH 2021</v>
      </c>
      <c r="B4" s="166"/>
      <c r="C4" s="166"/>
      <c r="D4" s="166"/>
    </row>
    <row r="5" spans="1:5" s="1" customFormat="1" ht="8.25" customHeight="1" thickBot="1" x14ac:dyDescent="0.4">
      <c r="A5" s="2"/>
      <c r="B5" s="2"/>
      <c r="C5" s="2"/>
    </row>
    <row r="6" spans="1:5" s="3" customFormat="1" ht="13" x14ac:dyDescent="0.3">
      <c r="A6" s="8" t="s">
        <v>23</v>
      </c>
      <c r="B6" s="12" t="s">
        <v>22</v>
      </c>
      <c r="C6" s="12"/>
      <c r="D6" s="13" t="s">
        <v>2</v>
      </c>
    </row>
    <row r="7" spans="1:5" ht="12.75" customHeight="1" x14ac:dyDescent="0.25">
      <c r="A7" s="24" t="s">
        <v>24</v>
      </c>
      <c r="B7" s="10" t="s">
        <v>25</v>
      </c>
      <c r="C7" s="11"/>
      <c r="D7" s="25">
        <v>20000</v>
      </c>
    </row>
    <row r="8" spans="1:5" x14ac:dyDescent="0.25">
      <c r="A8" s="24" t="s">
        <v>69</v>
      </c>
      <c r="B8" s="10" t="s">
        <v>70</v>
      </c>
      <c r="C8" s="11"/>
      <c r="D8" s="25">
        <v>10000</v>
      </c>
    </row>
    <row r="9" spans="1:5" ht="13.5" thickBot="1" x14ac:dyDescent="0.35">
      <c r="A9" s="29" t="s">
        <v>11</v>
      </c>
      <c r="B9" s="30"/>
      <c r="C9" s="31"/>
      <c r="D9" s="32">
        <f>SUM(D7:D8)</f>
        <v>30000</v>
      </c>
    </row>
    <row r="14" spans="1:5" x14ac:dyDescent="0.25">
      <c r="A14" s="65" t="s">
        <v>71</v>
      </c>
    </row>
    <row r="16" spans="1:5" x14ac:dyDescent="0.25">
      <c r="A16" s="24" t="s">
        <v>31</v>
      </c>
      <c r="B16" s="10" t="s">
        <v>30</v>
      </c>
      <c r="C16" s="11"/>
      <c r="D16" s="10">
        <v>2500</v>
      </c>
      <c r="E16" s="67" t="s">
        <v>62</v>
      </c>
    </row>
    <row r="17" spans="1:5" x14ac:dyDescent="0.25">
      <c r="A17" s="24" t="s">
        <v>28</v>
      </c>
      <c r="B17" s="10" t="s">
        <v>29</v>
      </c>
      <c r="C17" s="11"/>
      <c r="D17" s="10">
        <v>3400</v>
      </c>
      <c r="E17" s="67" t="s">
        <v>62</v>
      </c>
    </row>
    <row r="18" spans="1:5" x14ac:dyDescent="0.25">
      <c r="A18" s="24" t="s">
        <v>26</v>
      </c>
      <c r="B18" s="10" t="s">
        <v>27</v>
      </c>
      <c r="C18" s="11"/>
      <c r="D18" s="66">
        <v>10000</v>
      </c>
      <c r="E18" s="67" t="s">
        <v>67</v>
      </c>
    </row>
  </sheetData>
  <mergeCells count="3">
    <mergeCell ref="A1:D1"/>
    <mergeCell ref="A3:D3"/>
    <mergeCell ref="A4:D4"/>
  </mergeCells>
  <phoneticPr fontId="0" type="noConversion"/>
  <pageMargins left="0.70866141732283472" right="0.70866141732283472" top="0.39370078740157483" bottom="0.74803149606299213" header="0.31496062992125984" footer="0.31496062992125984"/>
  <pageSetup paperSize="9"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80" workbookViewId="0">
      <selection activeCell="G22" sqref="G22"/>
    </sheetView>
  </sheetViews>
  <sheetFormatPr defaultRowHeight="12.5" x14ac:dyDescent="0.25"/>
  <cols>
    <col min="2" max="2" width="40.54296875" customWidth="1"/>
    <col min="3" max="3" width="10.7265625" customWidth="1"/>
    <col min="4" max="4" width="11" customWidth="1"/>
    <col min="6" max="6" width="25.54296875" bestFit="1" customWidth="1"/>
    <col min="10" max="10" width="18.54296875" bestFit="1" customWidth="1"/>
  </cols>
  <sheetData>
    <row r="1" spans="1:10" ht="26" x14ac:dyDescent="0.3">
      <c r="A1" s="105" t="s">
        <v>0</v>
      </c>
      <c r="B1" s="105" t="s">
        <v>1</v>
      </c>
      <c r="C1" s="105"/>
      <c r="D1" s="106" t="s">
        <v>65</v>
      </c>
      <c r="E1" s="107" t="s">
        <v>38</v>
      </c>
      <c r="F1" s="107" t="s">
        <v>40</v>
      </c>
      <c r="G1" s="107" t="s">
        <v>101</v>
      </c>
      <c r="J1" s="108" t="s">
        <v>108</v>
      </c>
    </row>
    <row r="2" spans="1:10" s="3" customFormat="1" ht="13" x14ac:dyDescent="0.3">
      <c r="A2" s="109">
        <v>9</v>
      </c>
      <c r="B2" s="110" t="s">
        <v>7</v>
      </c>
      <c r="C2" s="110"/>
      <c r="D2" s="110">
        <v>150</v>
      </c>
      <c r="E2" s="110" t="s">
        <v>50</v>
      </c>
      <c r="F2" s="135" t="s">
        <v>111</v>
      </c>
      <c r="G2" s="110"/>
    </row>
    <row r="3" spans="1:10" x14ac:dyDescent="0.25">
      <c r="A3" s="111">
        <v>10</v>
      </c>
      <c r="B3" s="112" t="s">
        <v>12</v>
      </c>
      <c r="C3" s="112"/>
      <c r="D3" s="112">
        <v>770</v>
      </c>
      <c r="E3" s="112" t="s">
        <v>50</v>
      </c>
      <c r="F3" s="112" t="s">
        <v>105</v>
      </c>
      <c r="G3" s="112">
        <f>D3</f>
        <v>770</v>
      </c>
      <c r="J3" s="143">
        <v>841.4</v>
      </c>
    </row>
    <row r="4" spans="1:10" x14ac:dyDescent="0.25">
      <c r="A4" s="109">
        <v>11</v>
      </c>
      <c r="B4" s="110" t="s">
        <v>32</v>
      </c>
      <c r="C4" s="110"/>
      <c r="D4" s="110">
        <v>220</v>
      </c>
      <c r="E4" s="110" t="s">
        <v>50</v>
      </c>
      <c r="F4" s="135" t="s">
        <v>111</v>
      </c>
      <c r="G4" s="110"/>
    </row>
    <row r="5" spans="1:10" x14ac:dyDescent="0.25">
      <c r="A5" s="116">
        <v>23</v>
      </c>
      <c r="B5" s="117" t="s">
        <v>107</v>
      </c>
      <c r="C5" s="117"/>
      <c r="D5" s="117">
        <v>400</v>
      </c>
      <c r="E5" s="117" t="s">
        <v>55</v>
      </c>
      <c r="F5" s="117" t="s">
        <v>106</v>
      </c>
      <c r="G5" s="117">
        <f>D5</f>
        <v>400</v>
      </c>
      <c r="J5" s="113">
        <v>437.09</v>
      </c>
    </row>
    <row r="6" spans="1:10" x14ac:dyDescent="0.25">
      <c r="A6" s="125">
        <v>1</v>
      </c>
      <c r="B6" s="126" t="s">
        <v>8</v>
      </c>
      <c r="C6" s="126"/>
      <c r="D6" s="126">
        <v>3494</v>
      </c>
      <c r="E6" s="126" t="s">
        <v>44</v>
      </c>
      <c r="F6" s="127" t="s">
        <v>110</v>
      </c>
      <c r="G6" s="126"/>
    </row>
    <row r="7" spans="1:10" x14ac:dyDescent="0.25">
      <c r="A7" s="125">
        <v>14</v>
      </c>
      <c r="B7" s="126" t="s">
        <v>8</v>
      </c>
      <c r="C7" s="126"/>
      <c r="D7" s="126">
        <v>4645</v>
      </c>
      <c r="E7" s="126" t="s">
        <v>44</v>
      </c>
      <c r="F7" s="127" t="s">
        <v>110</v>
      </c>
      <c r="G7" s="126"/>
    </row>
    <row r="8" spans="1:10" x14ac:dyDescent="0.25">
      <c r="A8" s="125">
        <v>19</v>
      </c>
      <c r="B8" s="127" t="s">
        <v>59</v>
      </c>
      <c r="C8" s="126"/>
      <c r="D8" s="126">
        <v>2600</v>
      </c>
      <c r="E8" s="126" t="s">
        <v>44</v>
      </c>
      <c r="F8" s="127" t="s">
        <v>110</v>
      </c>
      <c r="G8" s="126"/>
    </row>
    <row r="9" spans="1:10" ht="13" hidden="1" x14ac:dyDescent="0.3">
      <c r="A9" s="136">
        <v>13</v>
      </c>
      <c r="B9" s="137" t="s">
        <v>13</v>
      </c>
      <c r="C9" s="137">
        <v>1011</v>
      </c>
      <c r="D9" s="126"/>
      <c r="E9" s="126"/>
      <c r="F9" s="127" t="s">
        <v>110</v>
      </c>
      <c r="G9" s="126"/>
    </row>
    <row r="10" spans="1:10" ht="13" hidden="1" x14ac:dyDescent="0.3">
      <c r="A10" s="136">
        <v>13</v>
      </c>
      <c r="B10" s="137" t="s">
        <v>19</v>
      </c>
      <c r="C10" s="137">
        <f>2840+361</f>
        <v>3201</v>
      </c>
      <c r="D10" s="126"/>
      <c r="E10" s="126"/>
      <c r="F10" s="127" t="s">
        <v>110</v>
      </c>
      <c r="G10" s="126"/>
    </row>
    <row r="11" spans="1:10" ht="13" hidden="1" x14ac:dyDescent="0.3">
      <c r="A11" s="136">
        <v>13</v>
      </c>
      <c r="B11" s="137" t="s">
        <v>15</v>
      </c>
      <c r="C11" s="137">
        <v>7938</v>
      </c>
      <c r="D11" s="126"/>
      <c r="E11" s="126"/>
      <c r="F11" s="127" t="s">
        <v>110</v>
      </c>
      <c r="G11" s="126"/>
    </row>
    <row r="12" spans="1:10" ht="13" hidden="1" x14ac:dyDescent="0.3">
      <c r="A12" s="136">
        <v>13</v>
      </c>
      <c r="B12" s="137" t="s">
        <v>14</v>
      </c>
      <c r="C12" s="137">
        <v>896</v>
      </c>
      <c r="D12" s="126"/>
      <c r="E12" s="126"/>
      <c r="F12" s="127" t="s">
        <v>110</v>
      </c>
      <c r="G12" s="126"/>
    </row>
    <row r="13" spans="1:10" ht="13" hidden="1" x14ac:dyDescent="0.3">
      <c r="A13" s="136">
        <v>13</v>
      </c>
      <c r="B13" s="137" t="s">
        <v>18</v>
      </c>
      <c r="C13" s="137">
        <v>1502</v>
      </c>
      <c r="D13" s="126"/>
      <c r="E13" s="126"/>
      <c r="F13" s="127" t="s">
        <v>110</v>
      </c>
      <c r="G13" s="126"/>
    </row>
    <row r="14" spans="1:10" ht="13" hidden="1" x14ac:dyDescent="0.3">
      <c r="A14" s="136">
        <v>13</v>
      </c>
      <c r="B14" s="137" t="s">
        <v>17</v>
      </c>
      <c r="C14" s="137">
        <v>566</v>
      </c>
      <c r="D14" s="126"/>
      <c r="E14" s="126"/>
      <c r="F14" s="127" t="s">
        <v>110</v>
      </c>
      <c r="G14" s="126"/>
    </row>
    <row r="15" spans="1:10" ht="13" hidden="1" x14ac:dyDescent="0.3">
      <c r="A15" s="136">
        <v>13</v>
      </c>
      <c r="B15" s="137" t="s">
        <v>16</v>
      </c>
      <c r="C15" s="137">
        <v>466</v>
      </c>
      <c r="D15" s="126"/>
      <c r="E15" s="126"/>
      <c r="F15" s="127" t="s">
        <v>110</v>
      </c>
      <c r="G15" s="126"/>
    </row>
    <row r="16" spans="1:10" ht="13" hidden="1" x14ac:dyDescent="0.3">
      <c r="A16" s="136">
        <v>13</v>
      </c>
      <c r="B16" s="137" t="s">
        <v>20</v>
      </c>
      <c r="C16" s="138">
        <v>14280.97</v>
      </c>
      <c r="D16" s="126"/>
      <c r="E16" s="126"/>
      <c r="F16" s="127" t="s">
        <v>110</v>
      </c>
      <c r="G16" s="126"/>
    </row>
    <row r="17" spans="1:10" x14ac:dyDescent="0.25">
      <c r="A17" s="125">
        <v>22</v>
      </c>
      <c r="B17" s="126" t="s">
        <v>8</v>
      </c>
      <c r="C17" s="126"/>
      <c r="D17" s="126">
        <v>3494</v>
      </c>
      <c r="E17" s="126" t="s">
        <v>44</v>
      </c>
      <c r="F17" s="127" t="s">
        <v>110</v>
      </c>
      <c r="G17" s="126"/>
    </row>
    <row r="18" spans="1:10" x14ac:dyDescent="0.25">
      <c r="A18" s="120">
        <v>27</v>
      </c>
      <c r="B18" s="121" t="s">
        <v>10</v>
      </c>
      <c r="C18" s="121"/>
      <c r="D18" s="121">
        <v>1000</v>
      </c>
      <c r="E18" s="121" t="s">
        <v>56</v>
      </c>
      <c r="F18" s="121" t="s">
        <v>57</v>
      </c>
      <c r="G18" s="121">
        <f>D18</f>
        <v>1000</v>
      </c>
      <c r="J18" s="144">
        <v>1092.73</v>
      </c>
    </row>
    <row r="19" spans="1:10" x14ac:dyDescent="0.25">
      <c r="A19" s="131">
        <v>6</v>
      </c>
      <c r="B19" s="132" t="s">
        <v>21</v>
      </c>
      <c r="C19" s="132"/>
      <c r="D19" s="133">
        <f>SUM('Asset Register'!C13:C19)-D21</f>
        <v>11813</v>
      </c>
      <c r="E19" s="132" t="s">
        <v>48</v>
      </c>
      <c r="F19" s="134" t="s">
        <v>111</v>
      </c>
      <c r="G19" s="133">
        <f>D19+D4+D2</f>
        <v>12183</v>
      </c>
      <c r="J19" s="145">
        <v>12908.38</v>
      </c>
    </row>
    <row r="20" spans="1:10" x14ac:dyDescent="0.25">
      <c r="A20" s="122"/>
      <c r="B20" s="123" t="s">
        <v>103</v>
      </c>
      <c r="C20" s="123"/>
      <c r="D20" s="124">
        <v>14281</v>
      </c>
      <c r="E20" s="123" t="s">
        <v>48</v>
      </c>
      <c r="F20" s="123" t="s">
        <v>102</v>
      </c>
      <c r="G20" s="123">
        <v>14281</v>
      </c>
      <c r="H20" s="22"/>
      <c r="J20" s="146">
        <v>16534.05</v>
      </c>
    </row>
    <row r="21" spans="1:10" x14ac:dyDescent="0.25">
      <c r="A21" s="128"/>
      <c r="B21" s="129" t="s">
        <v>104</v>
      </c>
      <c r="C21" s="129"/>
      <c r="D21" s="130">
        <f>'Asset Register'!C18+'Asset Register'!C14</f>
        <v>3767</v>
      </c>
      <c r="E21" s="129"/>
      <c r="F21" s="129" t="str">
        <f>B21</f>
        <v>Gates &amp; fences</v>
      </c>
      <c r="G21" s="130">
        <f>D21</f>
        <v>3767</v>
      </c>
      <c r="H21" s="115">
        <f>SUM(G19:G21)</f>
        <v>30231</v>
      </c>
      <c r="J21" s="147">
        <v>4116.3</v>
      </c>
    </row>
    <row r="22" spans="1:10" x14ac:dyDescent="0.25">
      <c r="A22" s="125">
        <v>3</v>
      </c>
      <c r="B22" s="126" t="s">
        <v>3</v>
      </c>
      <c r="C22" s="126"/>
      <c r="D22" s="126">
        <v>180</v>
      </c>
      <c r="E22" s="126" t="s">
        <v>39</v>
      </c>
      <c r="F22" s="126" t="s">
        <v>41</v>
      </c>
      <c r="G22" s="126">
        <f>SUM(D22:D47)+D6+D7+D8+D17+D49+D50</f>
        <v>38204</v>
      </c>
      <c r="J22" s="148">
        <f>G22</f>
        <v>38204</v>
      </c>
    </row>
    <row r="23" spans="1:10" x14ac:dyDescent="0.25">
      <c r="A23" s="125">
        <v>5</v>
      </c>
      <c r="B23" s="126" t="s">
        <v>5</v>
      </c>
      <c r="C23" s="126"/>
      <c r="D23" s="126">
        <v>800</v>
      </c>
      <c r="E23" s="126" t="s">
        <v>39</v>
      </c>
      <c r="F23" s="126" t="s">
        <v>41</v>
      </c>
      <c r="G23" s="126"/>
    </row>
    <row r="24" spans="1:10" x14ac:dyDescent="0.25">
      <c r="A24" s="125">
        <v>7</v>
      </c>
      <c r="B24" s="126" t="s">
        <v>6</v>
      </c>
      <c r="C24" s="126"/>
      <c r="D24" s="126">
        <v>500</v>
      </c>
      <c r="E24" s="126" t="s">
        <v>39</v>
      </c>
      <c r="F24" s="126" t="s">
        <v>41</v>
      </c>
      <c r="G24" s="126"/>
    </row>
    <row r="25" spans="1:10" x14ac:dyDescent="0.25">
      <c r="A25" s="125">
        <v>8</v>
      </c>
      <c r="B25" s="126" t="s">
        <v>6</v>
      </c>
      <c r="C25" s="126"/>
      <c r="D25" s="126">
        <v>500</v>
      </c>
      <c r="E25" s="126" t="s">
        <v>39</v>
      </c>
      <c r="F25" s="126" t="s">
        <v>41</v>
      </c>
      <c r="G25" s="126"/>
    </row>
    <row r="26" spans="1:10" x14ac:dyDescent="0.25">
      <c r="A26" s="125">
        <v>12</v>
      </c>
      <c r="B26" s="126" t="s">
        <v>33</v>
      </c>
      <c r="C26" s="126"/>
      <c r="D26" s="126">
        <v>300</v>
      </c>
      <c r="E26" s="126" t="s">
        <v>39</v>
      </c>
      <c r="F26" s="126" t="s">
        <v>41</v>
      </c>
      <c r="G26" s="126"/>
    </row>
    <row r="27" spans="1:10" x14ac:dyDescent="0.25">
      <c r="A27" s="125">
        <v>15</v>
      </c>
      <c r="B27" s="126" t="s">
        <v>34</v>
      </c>
      <c r="C27" s="126"/>
      <c r="D27" s="126">
        <v>850</v>
      </c>
      <c r="E27" s="126" t="s">
        <v>39</v>
      </c>
      <c r="F27" s="126" t="s">
        <v>41</v>
      </c>
      <c r="G27" s="126"/>
    </row>
    <row r="28" spans="1:10" x14ac:dyDescent="0.25">
      <c r="A28" s="125">
        <v>16</v>
      </c>
      <c r="B28" s="126" t="s">
        <v>35</v>
      </c>
      <c r="C28" s="126"/>
      <c r="D28" s="126">
        <v>750</v>
      </c>
      <c r="E28" s="126" t="s">
        <v>39</v>
      </c>
      <c r="F28" s="126" t="s">
        <v>41</v>
      </c>
      <c r="G28" s="126"/>
    </row>
    <row r="29" spans="1:10" x14ac:dyDescent="0.25">
      <c r="A29" s="125">
        <v>17</v>
      </c>
      <c r="B29" s="126" t="s">
        <v>6</v>
      </c>
      <c r="C29" s="126"/>
      <c r="D29" s="126">
        <v>500</v>
      </c>
      <c r="E29" s="126" t="s">
        <v>39</v>
      </c>
      <c r="F29" s="126" t="s">
        <v>41</v>
      </c>
      <c r="G29" s="126"/>
    </row>
    <row r="30" spans="1:10" x14ac:dyDescent="0.25">
      <c r="A30" s="125">
        <v>18</v>
      </c>
      <c r="B30" s="126" t="s">
        <v>5</v>
      </c>
      <c r="C30" s="126"/>
      <c r="D30" s="126">
        <v>1500</v>
      </c>
      <c r="E30" s="126" t="s">
        <v>39</v>
      </c>
      <c r="F30" s="126" t="s">
        <v>41</v>
      </c>
      <c r="G30" s="126"/>
    </row>
    <row r="31" spans="1:10" x14ac:dyDescent="0.25">
      <c r="A31" s="125">
        <v>21</v>
      </c>
      <c r="B31" s="126" t="s">
        <v>6</v>
      </c>
      <c r="C31" s="126"/>
      <c r="D31" s="126">
        <v>500</v>
      </c>
      <c r="E31" s="126" t="s">
        <v>39</v>
      </c>
      <c r="F31" s="126" t="s">
        <v>41</v>
      </c>
      <c r="G31" s="126"/>
    </row>
    <row r="32" spans="1:10" x14ac:dyDescent="0.25">
      <c r="A32" s="125">
        <v>24</v>
      </c>
      <c r="B32" s="126" t="s">
        <v>6</v>
      </c>
      <c r="C32" s="126"/>
      <c r="D32" s="126">
        <v>500</v>
      </c>
      <c r="E32" s="126" t="s">
        <v>39</v>
      </c>
      <c r="F32" s="126" t="s">
        <v>41</v>
      </c>
      <c r="G32" s="126"/>
    </row>
    <row r="33" spans="1:10" x14ac:dyDescent="0.25">
      <c r="A33" s="125">
        <v>25</v>
      </c>
      <c r="B33" s="126" t="s">
        <v>6</v>
      </c>
      <c r="C33" s="126"/>
      <c r="D33" s="126">
        <v>500</v>
      </c>
      <c r="E33" s="126" t="s">
        <v>39</v>
      </c>
      <c r="F33" s="126" t="s">
        <v>41</v>
      </c>
      <c r="G33" s="126"/>
    </row>
    <row r="34" spans="1:10" x14ac:dyDescent="0.25">
      <c r="A34" s="125">
        <v>26</v>
      </c>
      <c r="B34" s="126" t="s">
        <v>5</v>
      </c>
      <c r="C34" s="126"/>
      <c r="D34" s="126">
        <v>1000</v>
      </c>
      <c r="E34" s="126" t="s">
        <v>39</v>
      </c>
      <c r="F34" s="126" t="s">
        <v>41</v>
      </c>
      <c r="G34" s="126"/>
    </row>
    <row r="35" spans="1:10" x14ac:dyDescent="0.25">
      <c r="A35" s="125">
        <v>28</v>
      </c>
      <c r="B35" s="126" t="s">
        <v>64</v>
      </c>
      <c r="C35" s="126"/>
      <c r="D35" s="126">
        <v>300</v>
      </c>
      <c r="E35" s="126" t="s">
        <v>39</v>
      </c>
      <c r="F35" s="126" t="s">
        <v>41</v>
      </c>
      <c r="G35" s="126"/>
    </row>
    <row r="36" spans="1:10" x14ac:dyDescent="0.25">
      <c r="A36" s="125">
        <v>29</v>
      </c>
      <c r="B36" s="126" t="s">
        <v>64</v>
      </c>
      <c r="C36" s="126"/>
      <c r="D36" s="126">
        <v>300</v>
      </c>
      <c r="E36" s="126" t="s">
        <v>39</v>
      </c>
      <c r="F36" s="126" t="s">
        <v>41</v>
      </c>
      <c r="G36" s="126"/>
    </row>
    <row r="37" spans="1:10" x14ac:dyDescent="0.25">
      <c r="A37" s="125">
        <v>30</v>
      </c>
      <c r="B37" s="127" t="s">
        <v>68</v>
      </c>
      <c r="C37" s="126"/>
      <c r="D37" s="126">
        <f>510+310</f>
        <v>820</v>
      </c>
      <c r="E37" s="126" t="s">
        <v>39</v>
      </c>
      <c r="F37" s="126" t="s">
        <v>41</v>
      </c>
      <c r="G37" s="126"/>
    </row>
    <row r="38" spans="1:10" x14ac:dyDescent="0.25">
      <c r="A38" s="125" t="s">
        <v>58</v>
      </c>
      <c r="B38" s="126" t="s">
        <v>63</v>
      </c>
      <c r="C38" s="126"/>
      <c r="D38" s="126">
        <v>3407</v>
      </c>
      <c r="E38" s="126" t="s">
        <v>39</v>
      </c>
      <c r="F38" s="126" t="s">
        <v>41</v>
      </c>
      <c r="G38" s="126"/>
    </row>
    <row r="39" spans="1:10" x14ac:dyDescent="0.25">
      <c r="A39" s="125">
        <v>31</v>
      </c>
      <c r="B39" s="127" t="s">
        <v>74</v>
      </c>
      <c r="C39" s="126"/>
      <c r="D39" s="126">
        <v>257</v>
      </c>
      <c r="E39" s="126" t="s">
        <v>39</v>
      </c>
      <c r="F39" s="126" t="s">
        <v>41</v>
      </c>
      <c r="G39" s="126"/>
    </row>
    <row r="40" spans="1:10" x14ac:dyDescent="0.25">
      <c r="A40" s="125">
        <v>32</v>
      </c>
      <c r="B40" s="127" t="s">
        <v>3</v>
      </c>
      <c r="C40" s="126"/>
      <c r="D40" s="126">
        <v>234</v>
      </c>
      <c r="E40" s="126" t="s">
        <v>39</v>
      </c>
      <c r="F40" s="126" t="s">
        <v>41</v>
      </c>
      <c r="G40" s="126"/>
    </row>
    <row r="41" spans="1:10" x14ac:dyDescent="0.25">
      <c r="A41" s="125">
        <v>33</v>
      </c>
      <c r="B41" s="127" t="s">
        <v>75</v>
      </c>
      <c r="C41" s="126"/>
      <c r="D41" s="126">
        <v>137</v>
      </c>
      <c r="E41" s="126" t="s">
        <v>39</v>
      </c>
      <c r="F41" s="126" t="s">
        <v>41</v>
      </c>
      <c r="G41" s="126"/>
    </row>
    <row r="42" spans="1:10" x14ac:dyDescent="0.25">
      <c r="A42" s="125">
        <v>34</v>
      </c>
      <c r="B42" s="127" t="s">
        <v>77</v>
      </c>
      <c r="C42" s="126"/>
      <c r="D42" s="126">
        <v>5</v>
      </c>
      <c r="E42" s="127" t="s">
        <v>39</v>
      </c>
      <c r="F42" s="127" t="s">
        <v>41</v>
      </c>
      <c r="G42" s="127"/>
    </row>
    <row r="43" spans="1:10" x14ac:dyDescent="0.25">
      <c r="A43" s="125">
        <v>35</v>
      </c>
      <c r="B43" s="127" t="s">
        <v>6</v>
      </c>
      <c r="C43" s="126"/>
      <c r="D43" s="126">
        <v>319</v>
      </c>
      <c r="E43" s="127" t="s">
        <v>39</v>
      </c>
      <c r="F43" s="127" t="s">
        <v>41</v>
      </c>
      <c r="G43" s="127"/>
    </row>
    <row r="44" spans="1:10" x14ac:dyDescent="0.25">
      <c r="A44" s="125">
        <v>36</v>
      </c>
      <c r="B44" s="127" t="s">
        <v>96</v>
      </c>
      <c r="C44" s="126"/>
      <c r="D44" s="126">
        <v>145</v>
      </c>
      <c r="E44" s="127" t="s">
        <v>39</v>
      </c>
      <c r="F44" s="127" t="s">
        <v>41</v>
      </c>
      <c r="G44" s="127"/>
    </row>
    <row r="45" spans="1:10" x14ac:dyDescent="0.25">
      <c r="A45" s="125">
        <v>2</v>
      </c>
      <c r="B45" s="126" t="s">
        <v>4</v>
      </c>
      <c r="C45" s="126"/>
      <c r="D45" s="126">
        <f>8610/3</f>
        <v>2870</v>
      </c>
      <c r="E45" s="126" t="s">
        <v>47</v>
      </c>
      <c r="F45" s="127" t="s">
        <v>41</v>
      </c>
      <c r="G45" s="126"/>
    </row>
    <row r="46" spans="1:10" x14ac:dyDescent="0.25">
      <c r="A46" s="125">
        <v>4</v>
      </c>
      <c r="B46" s="126" t="s">
        <v>4</v>
      </c>
      <c r="C46" s="126"/>
      <c r="D46" s="126">
        <f>8610/3</f>
        <v>2870</v>
      </c>
      <c r="E46" s="126" t="s">
        <v>47</v>
      </c>
      <c r="F46" s="127" t="s">
        <v>41</v>
      </c>
      <c r="G46" s="126"/>
    </row>
    <row r="47" spans="1:10" x14ac:dyDescent="0.25">
      <c r="A47" s="125">
        <v>13</v>
      </c>
      <c r="B47" s="126" t="s">
        <v>4</v>
      </c>
      <c r="C47" s="126"/>
      <c r="D47" s="126">
        <f>8610/3</f>
        <v>2870</v>
      </c>
      <c r="E47" s="126" t="s">
        <v>47</v>
      </c>
      <c r="F47" s="127" t="s">
        <v>41</v>
      </c>
      <c r="G47" s="126"/>
    </row>
    <row r="48" spans="1:10" x14ac:dyDescent="0.25">
      <c r="A48" s="118">
        <v>20</v>
      </c>
      <c r="B48" s="119" t="s">
        <v>9</v>
      </c>
      <c r="C48" s="119"/>
      <c r="D48" s="119">
        <v>9000</v>
      </c>
      <c r="E48" s="119" t="s">
        <v>52</v>
      </c>
      <c r="F48" s="119" t="s">
        <v>53</v>
      </c>
      <c r="G48" s="119">
        <v>9000</v>
      </c>
      <c r="J48" s="114">
        <v>9834.5400000000009</v>
      </c>
    </row>
    <row r="49" spans="1:11" x14ac:dyDescent="0.25">
      <c r="A49" s="125">
        <v>36</v>
      </c>
      <c r="B49" s="127" t="s">
        <v>96</v>
      </c>
      <c r="C49" s="126"/>
      <c r="D49" s="126">
        <v>145</v>
      </c>
      <c r="E49" s="127" t="s">
        <v>39</v>
      </c>
      <c r="F49" s="127" t="s">
        <v>41</v>
      </c>
      <c r="G49" s="126"/>
    </row>
    <row r="50" spans="1:11" x14ac:dyDescent="0.25">
      <c r="A50" s="158">
        <v>37</v>
      </c>
      <c r="B50" s="159" t="s">
        <v>112</v>
      </c>
      <c r="C50" s="160"/>
      <c r="D50" s="160">
        <v>912</v>
      </c>
      <c r="E50" s="127" t="s">
        <v>39</v>
      </c>
      <c r="F50" s="127" t="s">
        <v>41</v>
      </c>
      <c r="G50" s="126"/>
    </row>
    <row r="51" spans="1:11" ht="13" thickBot="1" x14ac:dyDescent="0.3">
      <c r="A51" s="139"/>
      <c r="B51" s="100"/>
      <c r="C51" s="101"/>
      <c r="D51" s="140"/>
      <c r="J51" s="141">
        <v>721</v>
      </c>
    </row>
    <row r="52" spans="1:11" s="3" customFormat="1" ht="13.5" thickBot="1" x14ac:dyDescent="0.35">
      <c r="A52" s="38" t="s">
        <v>66</v>
      </c>
      <c r="B52" s="39"/>
      <c r="C52" s="40"/>
      <c r="D52" s="103">
        <f>SUM(D3:D50)</f>
        <v>79455</v>
      </c>
      <c r="E52"/>
      <c r="F52"/>
      <c r="G52"/>
      <c r="J52" s="142">
        <f>SUM(J2:J51)</f>
        <v>84689.489999999991</v>
      </c>
      <c r="K52" s="3" t="s">
        <v>109</v>
      </c>
    </row>
    <row r="54" spans="1:11" x14ac:dyDescent="0.25">
      <c r="D54" s="22"/>
    </row>
    <row r="56" spans="1:11" x14ac:dyDescent="0.25">
      <c r="D56" s="22"/>
    </row>
    <row r="57" spans="1:11" x14ac:dyDescent="0.25">
      <c r="D57" s="22"/>
    </row>
  </sheetData>
  <sortState ref="A1:F46">
    <sortCondition ref="E1:E46"/>
  </sortState>
  <printOptions horizontalCentered="1"/>
  <pageMargins left="0.47" right="0.23622047244094491" top="0.34" bottom="0.34" header="0.17" footer="0.17"/>
  <pageSetup paperSize="9" orientation="landscape" verticalDpi="300" r:id="rId1"/>
  <headerFooter alignWithMargins="0">
    <oddFooter>&amp;RLast updated: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7" sqref="A17"/>
    </sheetView>
  </sheetViews>
  <sheetFormatPr defaultRowHeight="12.5" x14ac:dyDescent="0.25"/>
  <cols>
    <col min="2" max="2" width="36.7265625" customWidth="1"/>
  </cols>
  <sheetData>
    <row r="1" spans="1:9" ht="13" x14ac:dyDescent="0.3">
      <c r="A1" s="3" t="s">
        <v>72</v>
      </c>
    </row>
    <row r="4" spans="1:9" x14ac:dyDescent="0.25">
      <c r="A4" s="68" t="s">
        <v>88</v>
      </c>
      <c r="D4" s="92" t="s">
        <v>95</v>
      </c>
    </row>
    <row r="5" spans="1:9" x14ac:dyDescent="0.25">
      <c r="A5" s="69">
        <v>33</v>
      </c>
      <c r="B5" s="64" t="s">
        <v>75</v>
      </c>
      <c r="C5" s="11"/>
      <c r="D5" s="11">
        <v>137</v>
      </c>
      <c r="F5" s="68" t="s">
        <v>73</v>
      </c>
      <c r="I5" s="68" t="s">
        <v>76</v>
      </c>
    </row>
    <row r="6" spans="1:9" x14ac:dyDescent="0.25">
      <c r="A6" s="69">
        <v>34</v>
      </c>
      <c r="B6" s="80" t="s">
        <v>77</v>
      </c>
      <c r="C6" s="11"/>
      <c r="D6" s="78">
        <v>5</v>
      </c>
      <c r="F6" s="68" t="s">
        <v>79</v>
      </c>
    </row>
    <row r="8" spans="1:9" x14ac:dyDescent="0.25">
      <c r="A8" s="68" t="s">
        <v>89</v>
      </c>
    </row>
    <row r="9" spans="1:9" x14ac:dyDescent="0.25">
      <c r="A9" s="89">
        <v>35</v>
      </c>
      <c r="B9" s="64" t="s">
        <v>6</v>
      </c>
      <c r="C9" s="11"/>
      <c r="D9" s="90">
        <v>319</v>
      </c>
      <c r="F9" s="68" t="s">
        <v>90</v>
      </c>
      <c r="I9" s="68" t="s">
        <v>91</v>
      </c>
    </row>
    <row r="11" spans="1:9" x14ac:dyDescent="0.25">
      <c r="C11" s="68" t="s">
        <v>94</v>
      </c>
      <c r="D11">
        <f>SUM(D5:D9)</f>
        <v>461</v>
      </c>
    </row>
    <row r="13" spans="1:9" x14ac:dyDescent="0.25">
      <c r="A13" s="68" t="s">
        <v>113</v>
      </c>
    </row>
    <row r="14" spans="1:9" x14ac:dyDescent="0.25">
      <c r="A14" s="69">
        <v>36</v>
      </c>
      <c r="B14" s="86" t="s">
        <v>99</v>
      </c>
      <c r="C14" s="67"/>
      <c r="D14" s="67">
        <v>145</v>
      </c>
      <c r="F14" s="68" t="s">
        <v>100</v>
      </c>
    </row>
    <row r="16" spans="1:9" x14ac:dyDescent="0.25">
      <c r="A16" s="1" t="s">
        <v>114</v>
      </c>
    </row>
    <row r="17" spans="1:6" x14ac:dyDescent="0.25">
      <c r="A17" s="69">
        <v>37</v>
      </c>
      <c r="B17" s="67" t="s">
        <v>115</v>
      </c>
      <c r="C17" s="67"/>
      <c r="D17" s="67">
        <v>912</v>
      </c>
      <c r="F17" t="s">
        <v>100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Asset Register</vt:lpstr>
      <vt:lpstr>Map</vt:lpstr>
      <vt:lpstr>Asset Register only</vt:lpstr>
      <vt:lpstr>Investments</vt:lpstr>
      <vt:lpstr>Code summaries</vt:lpstr>
      <vt:lpstr>RegisterHistory</vt:lpstr>
      <vt:lpstr>'Asset Register'!Print_Area</vt:lpstr>
      <vt:lpstr>'Asset Register only'!Print_Area</vt:lpstr>
      <vt:lpstr>'Code summaries'!Print_Area</vt:lpstr>
      <vt:lpstr>Investments!Print_Area</vt:lpstr>
      <vt:lpstr>Map!Print_Area</vt:lpstr>
    </vt:vector>
  </TitlesOfParts>
  <Company>MICOSOFT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keywords>With depreciation</cp:keywords>
  <cp:lastModifiedBy>user1</cp:lastModifiedBy>
  <cp:lastPrinted>2017-05-05T11:08:32Z</cp:lastPrinted>
  <dcterms:created xsi:type="dcterms:W3CDTF">2008-01-09T20:04:26Z</dcterms:created>
  <dcterms:modified xsi:type="dcterms:W3CDTF">2020-06-12T15:31:11Z</dcterms:modified>
</cp:coreProperties>
</file>